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r-lgshare\050020_港湾エネルギー推進課\04　エネルギーの総括に関すること\た　脱炭素先行地域づくり（環境省）\R8\00 補助金交付要綱（久慈市→市内）\01-1 自家消費型（オンサイト）\00 ホームページ掲載用\"/>
    </mc:Choice>
  </mc:AlternateContent>
  <bookViews>
    <workbookView xWindow="-120" yWindow="-120" windowWidth="29040" windowHeight="15840"/>
  </bookViews>
  <sheets>
    <sheet name="【選択式】見積書・費用内訳書" sheetId="1" r:id="rId1"/>
    <sheet name="【野立て】内訳明細書" sheetId="3" r:id="rId2"/>
    <sheet name="【屋根置き】内訳明細書" sheetId="5" r:id="rId3"/>
    <sheet name="【小売電気事業者】排出係数（R6実績）" sheetId="8" r:id="rId4"/>
  </sheets>
  <definedNames>
    <definedName name="_xlnm.Print_Area" localSheetId="2">【屋根置き】内訳明細書!$A$1:$O$164</definedName>
    <definedName name="_xlnm.Print_Area" localSheetId="3">'【小売電気事業者】排出係数（R6実績）'!$A$1:$E$513</definedName>
    <definedName name="_xlnm.Print_Area" localSheetId="0">【選択式】見積書・費用内訳書!$A$1:$K$53</definedName>
    <definedName name="_xlnm.Print_Area" localSheetId="1">【野立て】内訳明細書!$A$1:$O$164</definedName>
    <definedName name="Z_8DEA77D3_2FA9_4791_AE9C_FDD063BDA47C_.wvu.PrintArea" localSheetId="2" hidden="1">【屋根置き】内訳明細書!$A$1:$O$162</definedName>
    <definedName name="Z_8DEA77D3_2FA9_4791_AE9C_FDD063BDA47C_.wvu.PrintArea" localSheetId="0" hidden="1">【選択式】見積書・費用内訳書!$A$1:$K$53</definedName>
    <definedName name="Z_8DEA77D3_2FA9_4791_AE9C_FDD063BDA47C_.wvu.PrintArea" localSheetId="1" hidden="1">【野立て】内訳明細書!$A$1:$O$162</definedName>
    <definedName name="プリント" localSheetId="2">#REF!</definedName>
    <definedName name="プリント" localSheetId="3">#REF!</definedName>
    <definedName name="プリント" localSheetId="1">#REF!</definedName>
    <definedName name="プリント">#REF!</definedName>
  </definedNames>
  <calcPr calcId="162913"/>
  <customWorkbookViews>
    <customWorkbookView name="久慈市 - 個人用ビュー" guid="{8DEA77D3-2FA9-4791-AE9C-FDD063BDA47C}" mergeInterval="0" personalView="1" maximized="1" xWindow="-8" yWindow="-8" windowWidth="1382" windowHeight="744"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1" l="1"/>
  <c r="G98" i="5" l="1"/>
  <c r="G98" i="3"/>
  <c r="M147" i="5" l="1"/>
  <c r="M148" i="5" s="1"/>
  <c r="D153" i="5"/>
  <c r="D151" i="5"/>
  <c r="G97" i="5"/>
  <c r="D99" i="5"/>
  <c r="D97" i="5"/>
  <c r="L68" i="3" l="1"/>
  <c r="L67" i="3"/>
  <c r="L66" i="3"/>
  <c r="L65" i="3"/>
  <c r="L64" i="3"/>
  <c r="L69" i="3" l="1"/>
  <c r="L70" i="3" s="1"/>
  <c r="L93" i="5" l="1"/>
  <c r="L92" i="5"/>
  <c r="L91" i="5"/>
  <c r="L90" i="5"/>
  <c r="L16" i="5"/>
  <c r="M36" i="5" l="1"/>
  <c r="K157" i="5"/>
  <c r="K158" i="5" s="1"/>
  <c r="K159" i="5" s="1"/>
  <c r="L143" i="5"/>
  <c r="L142" i="5"/>
  <c r="L141" i="5"/>
  <c r="L140" i="5"/>
  <c r="L139" i="5"/>
  <c r="L138" i="5"/>
  <c r="L137" i="5"/>
  <c r="L136" i="5"/>
  <c r="L135" i="5"/>
  <c r="L132" i="5"/>
  <c r="L131" i="5"/>
  <c r="L130" i="5"/>
  <c r="L129" i="5"/>
  <c r="L128" i="5"/>
  <c r="L127" i="5"/>
  <c r="L126" i="5"/>
  <c r="L133" i="5" s="1"/>
  <c r="L123" i="5"/>
  <c r="L122" i="5"/>
  <c r="L121" i="5"/>
  <c r="L120" i="5"/>
  <c r="L119" i="5"/>
  <c r="L116" i="5"/>
  <c r="L115" i="5"/>
  <c r="L114" i="5"/>
  <c r="L113" i="5"/>
  <c r="L112" i="5"/>
  <c r="L117" i="5" s="1"/>
  <c r="L109" i="5"/>
  <c r="L108" i="5"/>
  <c r="L107" i="5"/>
  <c r="L106" i="5"/>
  <c r="L105" i="5"/>
  <c r="L94" i="5"/>
  <c r="L89" i="5"/>
  <c r="L88" i="5"/>
  <c r="L87" i="5"/>
  <c r="L86" i="5"/>
  <c r="L85" i="5"/>
  <c r="L84" i="5"/>
  <c r="L83" i="5"/>
  <c r="L82" i="5"/>
  <c r="L75" i="5"/>
  <c r="L74" i="5"/>
  <c r="L73" i="5"/>
  <c r="L68" i="5"/>
  <c r="L67" i="5"/>
  <c r="L66" i="5"/>
  <c r="L65" i="5"/>
  <c r="L64" i="5"/>
  <c r="L59" i="5"/>
  <c r="L58" i="5"/>
  <c r="L57" i="5"/>
  <c r="L56" i="5"/>
  <c r="L53" i="5"/>
  <c r="L52" i="5"/>
  <c r="L51" i="5"/>
  <c r="L50" i="5"/>
  <c r="L49" i="5"/>
  <c r="L48" i="5"/>
  <c r="L47" i="5"/>
  <c r="L46" i="5"/>
  <c r="L45" i="5"/>
  <c r="L44" i="5"/>
  <c r="L43" i="5"/>
  <c r="L40" i="5"/>
  <c r="L39" i="5"/>
  <c r="L38" i="5"/>
  <c r="M37" i="5"/>
  <c r="O159" i="5" s="1"/>
  <c r="O160" i="5" s="1"/>
  <c r="L37" i="5"/>
  <c r="L36" i="5"/>
  <c r="L33" i="5"/>
  <c r="L32" i="5"/>
  <c r="L31" i="5"/>
  <c r="L30" i="5"/>
  <c r="L29" i="5"/>
  <c r="L28" i="5"/>
  <c r="L25" i="5"/>
  <c r="L24" i="5"/>
  <c r="L23" i="5"/>
  <c r="L22" i="5"/>
  <c r="L21" i="5"/>
  <c r="L18" i="5"/>
  <c r="L17" i="5"/>
  <c r="L15" i="5"/>
  <c r="L14" i="5"/>
  <c r="L13" i="5"/>
  <c r="L12" i="5"/>
  <c r="L11" i="5"/>
  <c r="M10" i="5"/>
  <c r="L10" i="5"/>
  <c r="M9" i="5"/>
  <c r="L9" i="5"/>
  <c r="L8" i="5"/>
  <c r="M7" i="5"/>
  <c r="L7" i="5"/>
  <c r="M6" i="5"/>
  <c r="K155" i="5" s="1"/>
  <c r="O155" i="5" s="1"/>
  <c r="L6" i="5"/>
  <c r="L34" i="5" l="1"/>
  <c r="L41" i="5"/>
  <c r="G99" i="5" s="1"/>
  <c r="L54" i="5"/>
  <c r="L76" i="5"/>
  <c r="L77" i="5" s="1"/>
  <c r="L19" i="5"/>
  <c r="L26" i="5"/>
  <c r="L60" i="5"/>
  <c r="L69" i="5"/>
  <c r="L70" i="5" s="1"/>
  <c r="L95" i="5"/>
  <c r="L110" i="5"/>
  <c r="L124" i="5"/>
  <c r="L144" i="5"/>
  <c r="A1" i="1"/>
  <c r="L61" i="5" l="1"/>
  <c r="L145" i="5"/>
  <c r="D100" i="5" l="1"/>
  <c r="L146" i="5" s="1"/>
  <c r="G100" i="5"/>
  <c r="G152" i="5" l="1"/>
  <c r="J152" i="5" s="1"/>
  <c r="G151" i="5"/>
  <c r="C19" i="1"/>
  <c r="F159" i="5" l="1"/>
  <c r="N151" i="5"/>
  <c r="J151" i="5"/>
  <c r="K160" i="5"/>
  <c r="F155" i="5"/>
  <c r="L143" i="3"/>
  <c r="L142" i="3"/>
  <c r="L141" i="3"/>
  <c r="L140" i="3"/>
  <c r="L139" i="3"/>
  <c r="L138" i="3"/>
  <c r="L137" i="3"/>
  <c r="L136" i="3"/>
  <c r="L135" i="3"/>
  <c r="L144" i="3" s="1"/>
  <c r="L132" i="3"/>
  <c r="L131" i="3"/>
  <c r="L130" i="3"/>
  <c r="L129" i="3"/>
  <c r="L128" i="3"/>
  <c r="L127" i="3"/>
  <c r="L126" i="3"/>
  <c r="L123" i="3"/>
  <c r="L122" i="3"/>
  <c r="L121" i="3"/>
  <c r="L120" i="3"/>
  <c r="L119" i="3"/>
  <c r="L124" i="3" s="1"/>
  <c r="L116" i="3"/>
  <c r="L115" i="3"/>
  <c r="L114" i="3"/>
  <c r="L113" i="3"/>
  <c r="L112" i="3"/>
  <c r="L109" i="3"/>
  <c r="L108" i="3"/>
  <c r="L107" i="3"/>
  <c r="L106" i="3"/>
  <c r="L105" i="3"/>
  <c r="L110" i="3" s="1"/>
  <c r="L94" i="3"/>
  <c r="L93" i="3"/>
  <c r="L92" i="3"/>
  <c r="L91" i="3"/>
  <c r="L90" i="3"/>
  <c r="L89" i="3"/>
  <c r="L88" i="3"/>
  <c r="L87" i="3"/>
  <c r="L86" i="3"/>
  <c r="L85" i="3"/>
  <c r="L84" i="3"/>
  <c r="L83" i="3"/>
  <c r="L82" i="3"/>
  <c r="L75" i="3"/>
  <c r="L74" i="3"/>
  <c r="L73" i="3"/>
  <c r="L59" i="3"/>
  <c r="L58" i="3"/>
  <c r="L57" i="3"/>
  <c r="L56" i="3"/>
  <c r="L53" i="3"/>
  <c r="L52" i="3"/>
  <c r="L51" i="3"/>
  <c r="L50" i="3"/>
  <c r="L49" i="3"/>
  <c r="L48" i="3"/>
  <c r="L47" i="3"/>
  <c r="L46" i="3"/>
  <c r="L45" i="3"/>
  <c r="L44" i="3"/>
  <c r="L43" i="3"/>
  <c r="L40" i="3"/>
  <c r="L39" i="3"/>
  <c r="L38" i="3"/>
  <c r="M37" i="3"/>
  <c r="L37" i="3"/>
  <c r="M36" i="3"/>
  <c r="L36" i="3"/>
  <c r="L33" i="3"/>
  <c r="L32" i="3"/>
  <c r="L31" i="3"/>
  <c r="L30" i="3"/>
  <c r="L29" i="3"/>
  <c r="L28" i="3"/>
  <c r="L25" i="3"/>
  <c r="L24" i="3"/>
  <c r="L23" i="3"/>
  <c r="L22" i="3"/>
  <c r="L21" i="3"/>
  <c r="L18" i="3"/>
  <c r="L17" i="3"/>
  <c r="L16" i="3"/>
  <c r="L15" i="3"/>
  <c r="L14" i="3"/>
  <c r="L13" i="3"/>
  <c r="L12" i="3"/>
  <c r="L11" i="3"/>
  <c r="M10" i="3"/>
  <c r="L10" i="3"/>
  <c r="M9" i="3"/>
  <c r="L9" i="3"/>
  <c r="L8" i="3"/>
  <c r="M7" i="3"/>
  <c r="L7" i="3"/>
  <c r="M6" i="3"/>
  <c r="K155" i="3" s="1"/>
  <c r="O155" i="3" s="1"/>
  <c r="L6" i="3"/>
  <c r="F161" i="5" l="1"/>
  <c r="F160" i="5" s="1"/>
  <c r="L26" i="3"/>
  <c r="L54" i="3"/>
  <c r="L95" i="3"/>
  <c r="D99" i="3" s="1"/>
  <c r="O159" i="3"/>
  <c r="O160" i="3" s="1"/>
  <c r="L19" i="3"/>
  <c r="L34" i="3"/>
  <c r="L41" i="3"/>
  <c r="G99" i="3" s="1"/>
  <c r="L60" i="3"/>
  <c r="L76" i="3"/>
  <c r="L77" i="3" s="1"/>
  <c r="L117" i="3"/>
  <c r="L145" i="3" s="1"/>
  <c r="L133" i="3"/>
  <c r="F156" i="5"/>
  <c r="K161" i="5"/>
  <c r="K164" i="5" s="1"/>
  <c r="F158" i="5" s="1"/>
  <c r="K163" i="5"/>
  <c r="F157" i="5" s="1"/>
  <c r="L61" i="3" l="1"/>
  <c r="D97" i="3" s="1"/>
  <c r="J153" i="5"/>
  <c r="F163" i="5"/>
  <c r="K157" i="3"/>
  <c r="K158" i="3" s="1"/>
  <c r="K159" i="3" s="1"/>
  <c r="G97" i="3" l="1"/>
  <c r="D100" i="3"/>
  <c r="L146" i="3" s="1"/>
  <c r="G100" i="3"/>
  <c r="D153" i="3"/>
  <c r="F159" i="3" l="1"/>
  <c r="K30" i="1"/>
  <c r="K32" i="1" s="1"/>
  <c r="F161" i="3"/>
  <c r="M147" i="3"/>
  <c r="G151" i="3" s="1"/>
  <c r="D151" i="3"/>
  <c r="K26" i="1" s="1"/>
  <c r="K28" i="1" s="1"/>
  <c r="F155" i="3"/>
  <c r="F156" i="3" l="1"/>
  <c r="H21" i="1"/>
  <c r="H22" i="1" s="1"/>
  <c r="K34" i="1"/>
  <c r="K35" i="1" s="1"/>
  <c r="M148" i="3"/>
  <c r="G152" i="3" s="1"/>
  <c r="J152" i="3" s="1"/>
  <c r="F160" i="3"/>
  <c r="N151" i="3"/>
  <c r="J151" i="3"/>
  <c r="K160" i="3"/>
  <c r="J153" i="3" l="1"/>
  <c r="K161" i="3"/>
  <c r="K164" i="3" s="1"/>
  <c r="F158" i="3" s="1"/>
  <c r="K163" i="3"/>
  <c r="F157" i="3" s="1"/>
  <c r="K36" i="1" s="1"/>
  <c r="F163" i="3" l="1"/>
  <c r="H23" i="1" s="1"/>
</calcChain>
</file>

<file path=xl/sharedStrings.xml><?xml version="1.0" encoding="utf-8"?>
<sst xmlns="http://schemas.openxmlformats.org/spreadsheetml/2006/main" count="2062" uniqueCount="1246">
  <si>
    <t>名称</t>
    <rPh sb="0" eb="2">
      <t>メイショウ</t>
    </rPh>
    <phoneticPr fontId="2"/>
  </si>
  <si>
    <t>№</t>
    <phoneticPr fontId="2"/>
  </si>
  <si>
    <t>数量</t>
    <rPh sb="0" eb="2">
      <t>スウリョウ</t>
    </rPh>
    <phoneticPr fontId="2"/>
  </si>
  <si>
    <t>単位</t>
    <rPh sb="0" eb="2">
      <t>タンイ</t>
    </rPh>
    <phoneticPr fontId="2"/>
  </si>
  <si>
    <t>単価</t>
    <rPh sb="0" eb="2">
      <t>タンカ</t>
    </rPh>
    <phoneticPr fontId="2"/>
  </si>
  <si>
    <t>金額</t>
    <rPh sb="0" eb="2">
      <t>キンガク</t>
    </rPh>
    <phoneticPr fontId="2"/>
  </si>
  <si>
    <t>発電設備</t>
    <rPh sb="0" eb="2">
      <t>ハツデン</t>
    </rPh>
    <rPh sb="2" eb="4">
      <t>セツビ</t>
    </rPh>
    <phoneticPr fontId="2"/>
  </si>
  <si>
    <t>A</t>
    <phoneticPr fontId="2"/>
  </si>
  <si>
    <t>共通仮設費</t>
    <rPh sb="0" eb="2">
      <t>キョウツウ</t>
    </rPh>
    <rPh sb="2" eb="4">
      <t>カセツ</t>
    </rPh>
    <rPh sb="4" eb="5">
      <t>ヒ</t>
    </rPh>
    <phoneticPr fontId="2"/>
  </si>
  <si>
    <t>現場管理費</t>
    <rPh sb="0" eb="2">
      <t>ゲンバ</t>
    </rPh>
    <rPh sb="2" eb="5">
      <t>カンリヒ</t>
    </rPh>
    <phoneticPr fontId="2"/>
  </si>
  <si>
    <t>一般管理費</t>
    <rPh sb="0" eb="2">
      <t>イッパン</t>
    </rPh>
    <rPh sb="2" eb="5">
      <t>カンリヒ</t>
    </rPh>
    <phoneticPr fontId="2"/>
  </si>
  <si>
    <t>計</t>
    <rPh sb="0" eb="1">
      <t>ケイ</t>
    </rPh>
    <phoneticPr fontId="2"/>
  </si>
  <si>
    <t>構内配電線路</t>
    <rPh sb="0" eb="2">
      <t>コウナイ</t>
    </rPh>
    <rPh sb="2" eb="4">
      <t>ハイデン</t>
    </rPh>
    <rPh sb="4" eb="6">
      <t>センロ</t>
    </rPh>
    <phoneticPr fontId="2"/>
  </si>
  <si>
    <t>枚</t>
    <rPh sb="0" eb="1">
      <t>マイ</t>
    </rPh>
    <phoneticPr fontId="2"/>
  </si>
  <si>
    <t>出力</t>
    <rPh sb="0" eb="2">
      <t>シュツリョク</t>
    </rPh>
    <phoneticPr fontId="2"/>
  </si>
  <si>
    <t>品番、品名等</t>
    <rPh sb="0" eb="2">
      <t>ヒンバン</t>
    </rPh>
    <rPh sb="3" eb="5">
      <t>ヒンメイ</t>
    </rPh>
    <rPh sb="5" eb="6">
      <t>トウ</t>
    </rPh>
    <phoneticPr fontId="2"/>
  </si>
  <si>
    <t>台</t>
    <rPh sb="0" eb="1">
      <t>ダイ</t>
    </rPh>
    <phoneticPr fontId="2"/>
  </si>
  <si>
    <t>太陽光パネル②</t>
    <rPh sb="0" eb="3">
      <t>タイヨウコウ</t>
    </rPh>
    <phoneticPr fontId="2"/>
  </si>
  <si>
    <t>接続箱</t>
    <rPh sb="0" eb="2">
      <t>セツゾク</t>
    </rPh>
    <rPh sb="2" eb="3">
      <t>バコ</t>
    </rPh>
    <phoneticPr fontId="2"/>
  </si>
  <si>
    <t>式</t>
    <rPh sb="0" eb="1">
      <t>シキ</t>
    </rPh>
    <phoneticPr fontId="2"/>
  </si>
  <si>
    <t>消火設備</t>
    <rPh sb="0" eb="2">
      <t>ショウカ</t>
    </rPh>
    <rPh sb="2" eb="4">
      <t>セツビ</t>
    </rPh>
    <phoneticPr fontId="2"/>
  </si>
  <si>
    <t>屋根補修</t>
    <rPh sb="0" eb="2">
      <t>ヤネ</t>
    </rPh>
    <rPh sb="2" eb="4">
      <t>ホシュウ</t>
    </rPh>
    <phoneticPr fontId="2"/>
  </si>
  <si>
    <t>蓄電池システム</t>
    <rPh sb="0" eb="3">
      <t>チクデンチ</t>
    </rPh>
    <phoneticPr fontId="2"/>
  </si>
  <si>
    <t>工事費</t>
    <rPh sb="0" eb="3">
      <t>コウジヒ</t>
    </rPh>
    <phoneticPr fontId="2"/>
  </si>
  <si>
    <t>パワーコンディショナー　設置工事</t>
    <rPh sb="12" eb="14">
      <t>セッチ</t>
    </rPh>
    <rPh sb="14" eb="16">
      <t>コウジ</t>
    </rPh>
    <phoneticPr fontId="2"/>
  </si>
  <si>
    <t>蓄電池　設置工事</t>
    <rPh sb="0" eb="3">
      <t>チクデンチ</t>
    </rPh>
    <rPh sb="4" eb="6">
      <t>セッチ</t>
    </rPh>
    <rPh sb="6" eb="8">
      <t>コウジ</t>
    </rPh>
    <phoneticPr fontId="2"/>
  </si>
  <si>
    <t>看板</t>
    <rPh sb="0" eb="2">
      <t>カンバン</t>
    </rPh>
    <phoneticPr fontId="2"/>
  </si>
  <si>
    <t>カメラ</t>
    <phoneticPr fontId="2"/>
  </si>
  <si>
    <t>土地造成費</t>
    <rPh sb="0" eb="2">
      <t>トチ</t>
    </rPh>
    <rPh sb="2" eb="4">
      <t>ゾウセイ</t>
    </rPh>
    <rPh sb="4" eb="5">
      <t>ヒ</t>
    </rPh>
    <phoneticPr fontId="2"/>
  </si>
  <si>
    <t>条例対応費用</t>
    <rPh sb="0" eb="2">
      <t>ジョウレイ</t>
    </rPh>
    <rPh sb="2" eb="4">
      <t>タイオウ</t>
    </rPh>
    <rPh sb="4" eb="6">
      <t>ヒヨウ</t>
    </rPh>
    <phoneticPr fontId="2"/>
  </si>
  <si>
    <t>本工事費
（直接工事費）</t>
    <rPh sb="0" eb="1">
      <t>ホン</t>
    </rPh>
    <rPh sb="1" eb="4">
      <t>コウジヒ</t>
    </rPh>
    <rPh sb="6" eb="8">
      <t>チョクセツ</t>
    </rPh>
    <rPh sb="8" eb="11">
      <t>コウジヒ</t>
    </rPh>
    <phoneticPr fontId="2"/>
  </si>
  <si>
    <t>直接経費</t>
    <rPh sb="0" eb="2">
      <t>チョクセツ</t>
    </rPh>
    <rPh sb="2" eb="4">
      <t>ケイヒ</t>
    </rPh>
    <phoneticPr fontId="2"/>
  </si>
  <si>
    <t>特許権使用料
（契約に基づき使用する特許の使用料及び派出する技術者等に要する費用）</t>
    <rPh sb="0" eb="3">
      <t>トッキョケン</t>
    </rPh>
    <rPh sb="3" eb="5">
      <t>シヨウ</t>
    </rPh>
    <rPh sb="5" eb="6">
      <t>リョウ</t>
    </rPh>
    <rPh sb="8" eb="10">
      <t>ケイヤク</t>
    </rPh>
    <rPh sb="11" eb="12">
      <t>モト</t>
    </rPh>
    <rPh sb="14" eb="16">
      <t>シヨウ</t>
    </rPh>
    <rPh sb="18" eb="20">
      <t>トッキョ</t>
    </rPh>
    <rPh sb="21" eb="24">
      <t>シヨウリョウ</t>
    </rPh>
    <rPh sb="24" eb="25">
      <t>オヨ</t>
    </rPh>
    <rPh sb="26" eb="28">
      <t>ハシュツ</t>
    </rPh>
    <rPh sb="30" eb="33">
      <t>ギジュツシャ</t>
    </rPh>
    <rPh sb="33" eb="34">
      <t>トウ</t>
    </rPh>
    <rPh sb="35" eb="36">
      <t>ヨウ</t>
    </rPh>
    <rPh sb="38" eb="40">
      <t>ヒヨウ</t>
    </rPh>
    <phoneticPr fontId="2"/>
  </si>
  <si>
    <t>機械経費
（事業を行うために必要な機械の使用に要する経費（材料費、労務費を除く。））</t>
    <rPh sb="0" eb="2">
      <t>キカイ</t>
    </rPh>
    <rPh sb="2" eb="4">
      <t>ケイヒ</t>
    </rPh>
    <phoneticPr fontId="2"/>
  </si>
  <si>
    <t>水道、光熱、電力料
（事業を行うために必要な電力電灯使用料及び用水使用料）</t>
    <rPh sb="0" eb="2">
      <t>スイドウ</t>
    </rPh>
    <rPh sb="3" eb="5">
      <t>コウネツ</t>
    </rPh>
    <rPh sb="6" eb="8">
      <t>デンリョク</t>
    </rPh>
    <rPh sb="8" eb="9">
      <t>リョウ</t>
    </rPh>
    <rPh sb="11" eb="13">
      <t>ジギョウ</t>
    </rPh>
    <rPh sb="14" eb="15">
      <t>オコナ</t>
    </rPh>
    <rPh sb="19" eb="21">
      <t>ヒツヨウ</t>
    </rPh>
    <rPh sb="22" eb="24">
      <t>デンリョク</t>
    </rPh>
    <rPh sb="24" eb="26">
      <t>デントウ</t>
    </rPh>
    <rPh sb="26" eb="29">
      <t>シヨウリョウ</t>
    </rPh>
    <rPh sb="29" eb="30">
      <t>オヨ</t>
    </rPh>
    <rPh sb="31" eb="33">
      <t>ヨウスイ</t>
    </rPh>
    <rPh sb="33" eb="36">
      <t>シヨウリョウ</t>
    </rPh>
    <phoneticPr fontId="2"/>
  </si>
  <si>
    <t>機械の設置撤去及び仮道布設現道補修等に要する費用</t>
    <rPh sb="0" eb="2">
      <t>キカイ</t>
    </rPh>
    <rPh sb="3" eb="5">
      <t>セッチ</t>
    </rPh>
    <rPh sb="5" eb="7">
      <t>テッキョ</t>
    </rPh>
    <rPh sb="7" eb="8">
      <t>オヨ</t>
    </rPh>
    <rPh sb="9" eb="10">
      <t>カリ</t>
    </rPh>
    <rPh sb="10" eb="11">
      <t>ミチ</t>
    </rPh>
    <rPh sb="11" eb="13">
      <t>フセツ</t>
    </rPh>
    <rPh sb="13" eb="15">
      <t>ゲンドウ</t>
    </rPh>
    <rPh sb="15" eb="17">
      <t>ホシュウ</t>
    </rPh>
    <rPh sb="17" eb="18">
      <t>トウ</t>
    </rPh>
    <rPh sb="19" eb="20">
      <t>ヨウ</t>
    </rPh>
    <rPh sb="22" eb="24">
      <t>ヒヨウ</t>
    </rPh>
    <phoneticPr fontId="2"/>
  </si>
  <si>
    <t>技術管理に要する費用</t>
    <rPh sb="0" eb="2">
      <t>ギジュツ</t>
    </rPh>
    <rPh sb="2" eb="4">
      <t>カンリ</t>
    </rPh>
    <rPh sb="5" eb="6">
      <t>ヨウ</t>
    </rPh>
    <rPh sb="8" eb="10">
      <t>ヒヨウ</t>
    </rPh>
    <phoneticPr fontId="2"/>
  </si>
  <si>
    <t>交通の管理、安全施設に要する費用</t>
    <rPh sb="0" eb="2">
      <t>コウツウ</t>
    </rPh>
    <rPh sb="3" eb="5">
      <t>カンリ</t>
    </rPh>
    <rPh sb="6" eb="8">
      <t>アンゼン</t>
    </rPh>
    <rPh sb="8" eb="10">
      <t>シセツ</t>
    </rPh>
    <rPh sb="11" eb="12">
      <t>ヨウ</t>
    </rPh>
    <rPh sb="14" eb="16">
      <t>ヒヨウ</t>
    </rPh>
    <phoneticPr fontId="2"/>
  </si>
  <si>
    <t>事業を行うために直接必要な機械器具等の運搬、移動に要する費用
※クレーン搬入　等</t>
    <rPh sb="0" eb="2">
      <t>ジギョウ</t>
    </rPh>
    <rPh sb="3" eb="4">
      <t>オコナ</t>
    </rPh>
    <rPh sb="8" eb="10">
      <t>チョクセツ</t>
    </rPh>
    <rPh sb="10" eb="12">
      <t>ヒツヨウ</t>
    </rPh>
    <rPh sb="13" eb="15">
      <t>キカイ</t>
    </rPh>
    <rPh sb="15" eb="17">
      <t>キグ</t>
    </rPh>
    <rPh sb="17" eb="18">
      <t>トウ</t>
    </rPh>
    <rPh sb="19" eb="21">
      <t>ウンパン</t>
    </rPh>
    <rPh sb="22" eb="24">
      <t>イドウ</t>
    </rPh>
    <rPh sb="25" eb="26">
      <t>ヨウ</t>
    </rPh>
    <rPh sb="28" eb="30">
      <t>ヒヨウ</t>
    </rPh>
    <rPh sb="36" eb="38">
      <t>ハンニュウ</t>
    </rPh>
    <rPh sb="39" eb="40">
      <t>トウ</t>
    </rPh>
    <phoneticPr fontId="2"/>
  </si>
  <si>
    <t>準備、後片付け整地等に要する費用
※足場設置　等</t>
    <rPh sb="0" eb="2">
      <t>ジュンビ</t>
    </rPh>
    <rPh sb="3" eb="6">
      <t>アトカタヅ</t>
    </rPh>
    <rPh sb="7" eb="9">
      <t>セイチ</t>
    </rPh>
    <rPh sb="9" eb="10">
      <t>トウ</t>
    </rPh>
    <rPh sb="11" eb="12">
      <t>ヨウ</t>
    </rPh>
    <rPh sb="14" eb="16">
      <t>ヒヨウ</t>
    </rPh>
    <rPh sb="18" eb="20">
      <t>アシバ</t>
    </rPh>
    <rPh sb="20" eb="22">
      <t>セッチ</t>
    </rPh>
    <rPh sb="23" eb="24">
      <t>トウ</t>
    </rPh>
    <phoneticPr fontId="2"/>
  </si>
  <si>
    <t>本工事費
（間接工事費）</t>
    <rPh sb="6" eb="8">
      <t>カンセツ</t>
    </rPh>
    <phoneticPr fontId="2"/>
  </si>
  <si>
    <t>材料費
※事業を行うために直接必要な材料の購入費（これに要する運搬費、保管料を含む）</t>
    <rPh sb="0" eb="3">
      <t>ザイリョウヒ</t>
    </rPh>
    <rPh sb="6" eb="8">
      <t>ジギョウ</t>
    </rPh>
    <rPh sb="9" eb="10">
      <t>オコナ</t>
    </rPh>
    <rPh sb="14" eb="16">
      <t>チョクセツ</t>
    </rPh>
    <rPh sb="16" eb="18">
      <t>ヒツヨウ</t>
    </rPh>
    <rPh sb="19" eb="21">
      <t>ザイリョウ</t>
    </rPh>
    <rPh sb="22" eb="24">
      <t>コウニュウ</t>
    </rPh>
    <rPh sb="24" eb="25">
      <t>ヒ</t>
    </rPh>
    <rPh sb="29" eb="30">
      <t>ヨウ</t>
    </rPh>
    <rPh sb="32" eb="34">
      <t>ウンパン</t>
    </rPh>
    <rPh sb="34" eb="35">
      <t>ヒ</t>
    </rPh>
    <rPh sb="36" eb="39">
      <t>ホカンリョウ</t>
    </rPh>
    <rPh sb="40" eb="41">
      <t>フク</t>
    </rPh>
    <phoneticPr fontId="2"/>
  </si>
  <si>
    <t>労務費
※本工事に直接必要な労務者に対する賃金等の人件費</t>
    <rPh sb="0" eb="3">
      <t>ロウムヒ</t>
    </rPh>
    <rPh sb="6" eb="9">
      <t>ホンコウジ</t>
    </rPh>
    <rPh sb="10" eb="12">
      <t>チョクセツ</t>
    </rPh>
    <rPh sb="12" eb="14">
      <t>ヒツヨウ</t>
    </rPh>
    <rPh sb="15" eb="17">
      <t>ロウム</t>
    </rPh>
    <rPh sb="17" eb="18">
      <t>シャ</t>
    </rPh>
    <rPh sb="19" eb="20">
      <t>タイ</t>
    </rPh>
    <rPh sb="22" eb="23">
      <t>チン</t>
    </rPh>
    <rPh sb="23" eb="24">
      <t>キン</t>
    </rPh>
    <rPh sb="24" eb="25">
      <t>トウ</t>
    </rPh>
    <rPh sb="26" eb="29">
      <t>ジンケンヒ</t>
    </rPh>
    <phoneticPr fontId="2"/>
  </si>
  <si>
    <t xml:space="preserve">
※事業を行うために直接必要とする経費</t>
    <rPh sb="2" eb="4">
      <t>ジギョウ</t>
    </rPh>
    <rPh sb="5" eb="6">
      <t>オコナ</t>
    </rPh>
    <rPh sb="10" eb="12">
      <t>チョクセツ</t>
    </rPh>
    <rPh sb="12" eb="14">
      <t>ヒツヨウ</t>
    </rPh>
    <rPh sb="17" eb="19">
      <t>ケイヒ</t>
    </rPh>
    <phoneticPr fontId="2"/>
  </si>
  <si>
    <t xml:space="preserve">
※事業を行うために直接必要な現場経費</t>
    <rPh sb="15" eb="17">
      <t>ゲンバ</t>
    </rPh>
    <rPh sb="17" eb="19">
      <t>ケイヒ</t>
    </rPh>
    <phoneticPr fontId="2"/>
  </si>
  <si>
    <t xml:space="preserve">
※事業を行うために直接必要な現場経費</t>
    <phoneticPr fontId="2"/>
  </si>
  <si>
    <t>労務管理費</t>
    <rPh sb="0" eb="2">
      <t>ロウム</t>
    </rPh>
    <rPh sb="2" eb="4">
      <t>カンリ</t>
    </rPh>
    <rPh sb="4" eb="5">
      <t>ヒ</t>
    </rPh>
    <phoneticPr fontId="2"/>
  </si>
  <si>
    <t>水道光熱費</t>
    <rPh sb="0" eb="2">
      <t>スイドウ</t>
    </rPh>
    <rPh sb="2" eb="5">
      <t>コウネツヒ</t>
    </rPh>
    <phoneticPr fontId="2"/>
  </si>
  <si>
    <t>消耗品費</t>
    <rPh sb="0" eb="3">
      <t>ショウモウヒン</t>
    </rPh>
    <rPh sb="3" eb="4">
      <t>ヒ</t>
    </rPh>
    <phoneticPr fontId="2"/>
  </si>
  <si>
    <t>通信交通費</t>
    <rPh sb="0" eb="2">
      <t>ツウシン</t>
    </rPh>
    <rPh sb="2" eb="5">
      <t>コウツウヒ</t>
    </rPh>
    <phoneticPr fontId="2"/>
  </si>
  <si>
    <t>その他</t>
    <rPh sb="2" eb="3">
      <t>タ</t>
    </rPh>
    <phoneticPr fontId="2"/>
  </si>
  <si>
    <t>備考</t>
    <rPh sb="0" eb="2">
      <t>ビコウ</t>
    </rPh>
    <phoneticPr fontId="2"/>
  </si>
  <si>
    <t>費目</t>
    <rPh sb="0" eb="2">
      <t>ヒモク</t>
    </rPh>
    <phoneticPr fontId="2"/>
  </si>
  <si>
    <t>細分</t>
    <rPh sb="0" eb="2">
      <t>サイブン</t>
    </rPh>
    <phoneticPr fontId="2"/>
  </si>
  <si>
    <t>諸給与</t>
    <rPh sb="0" eb="1">
      <t>ショ</t>
    </rPh>
    <rPh sb="1" eb="3">
      <t>キュウヨ</t>
    </rPh>
    <phoneticPr fontId="2"/>
  </si>
  <si>
    <t>法定福利費</t>
    <rPh sb="0" eb="2">
      <t>ホウテイ</t>
    </rPh>
    <rPh sb="2" eb="4">
      <t>フクリ</t>
    </rPh>
    <rPh sb="4" eb="5">
      <t>ヒ</t>
    </rPh>
    <phoneticPr fontId="2"/>
  </si>
  <si>
    <t>修繕維持費</t>
    <rPh sb="0" eb="2">
      <t>シュウゼン</t>
    </rPh>
    <rPh sb="2" eb="5">
      <t>イジヒ</t>
    </rPh>
    <phoneticPr fontId="2"/>
  </si>
  <si>
    <t>事務用品費</t>
    <rPh sb="0" eb="2">
      <t>ジム</t>
    </rPh>
    <rPh sb="2" eb="4">
      <t>ヨウヒン</t>
    </rPh>
    <rPh sb="4" eb="5">
      <t>ヒ</t>
    </rPh>
    <phoneticPr fontId="2"/>
  </si>
  <si>
    <t xml:space="preserve">
※事業を行うために直接必要な右の経費であり、類似の事業を参考に決定</t>
    <rPh sb="15" eb="16">
      <t>ミギ</t>
    </rPh>
    <rPh sb="23" eb="25">
      <t>ルイジ</t>
    </rPh>
    <rPh sb="26" eb="28">
      <t>ジギョウ</t>
    </rPh>
    <rPh sb="29" eb="31">
      <t>サンコウ</t>
    </rPh>
    <rPh sb="32" eb="34">
      <t>ケッテイ</t>
    </rPh>
    <phoneticPr fontId="2"/>
  </si>
  <si>
    <t xml:space="preserve">
※本工事費に付随する直接必要な工事</t>
    <rPh sb="2" eb="3">
      <t>ホン</t>
    </rPh>
    <rPh sb="3" eb="6">
      <t>コウジヒ</t>
    </rPh>
    <rPh sb="7" eb="9">
      <t>フズイ</t>
    </rPh>
    <rPh sb="11" eb="13">
      <t>チョクセツ</t>
    </rPh>
    <rPh sb="13" eb="15">
      <t>ヒツヨウ</t>
    </rPh>
    <rPh sb="16" eb="18">
      <t>コウジ</t>
    </rPh>
    <phoneticPr fontId="2"/>
  </si>
  <si>
    <t>機械器具費</t>
    <rPh sb="0" eb="2">
      <t>キカイ</t>
    </rPh>
    <rPh sb="2" eb="4">
      <t>キグ</t>
    </rPh>
    <rPh sb="4" eb="5">
      <t>ヒ</t>
    </rPh>
    <phoneticPr fontId="2"/>
  </si>
  <si>
    <t xml:space="preserve">
※事業を行うために直接必要な建築用、小運搬その他工事用機械器具の購入、借料、運搬、据付け、撤去、修繕及び製作に要する経費</t>
    <rPh sb="15" eb="18">
      <t>ケンチクヨウ</t>
    </rPh>
    <rPh sb="19" eb="20">
      <t>ショウ</t>
    </rPh>
    <rPh sb="20" eb="22">
      <t>ウンパン</t>
    </rPh>
    <rPh sb="24" eb="25">
      <t>タ</t>
    </rPh>
    <rPh sb="25" eb="28">
      <t>コウジヨウ</t>
    </rPh>
    <rPh sb="28" eb="30">
      <t>キカイ</t>
    </rPh>
    <rPh sb="30" eb="32">
      <t>キグ</t>
    </rPh>
    <rPh sb="33" eb="35">
      <t>コウニュウ</t>
    </rPh>
    <rPh sb="36" eb="38">
      <t>シャクリョウ</t>
    </rPh>
    <rPh sb="39" eb="41">
      <t>ウンパン</t>
    </rPh>
    <rPh sb="42" eb="44">
      <t>スエツ</t>
    </rPh>
    <rPh sb="46" eb="48">
      <t>テッキョ</t>
    </rPh>
    <rPh sb="49" eb="51">
      <t>シュウゼン</t>
    </rPh>
    <rPh sb="51" eb="52">
      <t>オヨ</t>
    </rPh>
    <rPh sb="53" eb="55">
      <t>セイサク</t>
    </rPh>
    <rPh sb="56" eb="57">
      <t>ヨウ</t>
    </rPh>
    <rPh sb="59" eb="61">
      <t>ケイヒ</t>
    </rPh>
    <phoneticPr fontId="2"/>
  </si>
  <si>
    <t>測量及び試験費</t>
    <rPh sb="0" eb="2">
      <t>ソクリョウ</t>
    </rPh>
    <rPh sb="2" eb="3">
      <t>オヨ</t>
    </rPh>
    <rPh sb="4" eb="6">
      <t>シケン</t>
    </rPh>
    <rPh sb="6" eb="7">
      <t>ヒ</t>
    </rPh>
    <phoneticPr fontId="2"/>
  </si>
  <si>
    <t xml:space="preserve">
※事業を行うために直接必要な調査、測量、基本設計、実施設計、工事監理及び試験に要する費用　等</t>
    <rPh sb="2" eb="4">
      <t>ジギョウ</t>
    </rPh>
    <rPh sb="5" eb="6">
      <t>オコナ</t>
    </rPh>
    <rPh sb="10" eb="12">
      <t>チョクセツ</t>
    </rPh>
    <rPh sb="12" eb="14">
      <t>ヒツヨウ</t>
    </rPh>
    <rPh sb="15" eb="17">
      <t>チョウサ</t>
    </rPh>
    <rPh sb="18" eb="20">
      <t>ソクリョウ</t>
    </rPh>
    <rPh sb="21" eb="23">
      <t>キホン</t>
    </rPh>
    <rPh sb="23" eb="25">
      <t>セッケイ</t>
    </rPh>
    <rPh sb="26" eb="28">
      <t>ジッシ</t>
    </rPh>
    <rPh sb="28" eb="30">
      <t>セッケイ</t>
    </rPh>
    <rPh sb="31" eb="33">
      <t>コウジ</t>
    </rPh>
    <rPh sb="33" eb="35">
      <t>カンリ</t>
    </rPh>
    <rPh sb="35" eb="36">
      <t>オヨ</t>
    </rPh>
    <rPh sb="37" eb="39">
      <t>シケン</t>
    </rPh>
    <rPh sb="40" eb="41">
      <t>ヨウ</t>
    </rPh>
    <rPh sb="43" eb="45">
      <t>ヒヨウ</t>
    </rPh>
    <rPh sb="46" eb="47">
      <t>トウ</t>
    </rPh>
    <phoneticPr fontId="2"/>
  </si>
  <si>
    <t>設備費
※事業を行うために直接必要な設備及び機器の購入並びに購入物の運搬、調整、据付け等に要する費用　等</t>
    <rPh sb="0" eb="2">
      <t>セツビ</t>
    </rPh>
    <rPh sb="2" eb="3">
      <t>ヒ</t>
    </rPh>
    <rPh sb="6" eb="8">
      <t>ジギョウ</t>
    </rPh>
    <rPh sb="19" eb="21">
      <t>セツビ</t>
    </rPh>
    <rPh sb="21" eb="22">
      <t>オヨ</t>
    </rPh>
    <rPh sb="23" eb="25">
      <t>キキ</t>
    </rPh>
    <rPh sb="26" eb="28">
      <t>コウニュウ</t>
    </rPh>
    <rPh sb="28" eb="29">
      <t>ナラ</t>
    </rPh>
    <rPh sb="31" eb="33">
      <t>コウニュウ</t>
    </rPh>
    <rPh sb="33" eb="34">
      <t>ブツ</t>
    </rPh>
    <rPh sb="35" eb="37">
      <t>ウンパン</t>
    </rPh>
    <rPh sb="38" eb="40">
      <t>チョウセイ</t>
    </rPh>
    <rPh sb="41" eb="43">
      <t>スエツ</t>
    </rPh>
    <rPh sb="44" eb="45">
      <t>トウ</t>
    </rPh>
    <rPh sb="46" eb="47">
      <t>ヨウ</t>
    </rPh>
    <rPh sb="49" eb="51">
      <t>ヒヨウ</t>
    </rPh>
    <rPh sb="52" eb="53">
      <t>トウ</t>
    </rPh>
    <phoneticPr fontId="2"/>
  </si>
  <si>
    <t>件</t>
    <rPh sb="0" eb="1">
      <t>ケン</t>
    </rPh>
    <phoneticPr fontId="2"/>
  </si>
  <si>
    <t>〒</t>
    <phoneticPr fontId="2"/>
  </si>
  <si>
    <t>連絡先</t>
    <rPh sb="0" eb="3">
      <t>レンラクサキ</t>
    </rPh>
    <phoneticPr fontId="2"/>
  </si>
  <si>
    <t>FAX</t>
    <phoneticPr fontId="2"/>
  </si>
  <si>
    <t>TEL</t>
    <phoneticPr fontId="2"/>
  </si>
  <si>
    <t>【参考値】合計（自己負担額）</t>
    <rPh sb="1" eb="3">
      <t>サンコウ</t>
    </rPh>
    <rPh sb="3" eb="4">
      <t>チ</t>
    </rPh>
    <rPh sb="5" eb="7">
      <t>ゴウケイ</t>
    </rPh>
    <rPh sb="8" eb="10">
      <t>ジコ</t>
    </rPh>
    <rPh sb="10" eb="12">
      <t>フタン</t>
    </rPh>
    <rPh sb="12" eb="13">
      <t>ガク</t>
    </rPh>
    <phoneticPr fontId="2"/>
  </si>
  <si>
    <t>合計（税込み）　　</t>
    <rPh sb="0" eb="2">
      <t>ゴウケイ</t>
    </rPh>
    <rPh sb="3" eb="4">
      <t>ゼイ</t>
    </rPh>
    <rPh sb="4" eb="5">
      <t>コ</t>
    </rPh>
    <phoneticPr fontId="2"/>
  </si>
  <si>
    <t>合計（税抜き）　　</t>
    <rPh sb="0" eb="2">
      <t>ゴウケイ</t>
    </rPh>
    <rPh sb="3" eb="4">
      <t>ゼイ</t>
    </rPh>
    <rPh sb="4" eb="5">
      <t>ヌ</t>
    </rPh>
    <phoneticPr fontId="2"/>
  </si>
  <si>
    <t>小計</t>
    <rPh sb="0" eb="2">
      <t>ショウケイ</t>
    </rPh>
    <phoneticPr fontId="2"/>
  </si>
  <si>
    <t>（うち、補助対象外経費合計）</t>
    <rPh sb="4" eb="6">
      <t>ホジョ</t>
    </rPh>
    <rPh sb="6" eb="8">
      <t>タイショウ</t>
    </rPh>
    <rPh sb="8" eb="9">
      <t>ソト</t>
    </rPh>
    <rPh sb="9" eb="11">
      <t>ケイヒ</t>
    </rPh>
    <rPh sb="11" eb="13">
      <t>ゴウケイ</t>
    </rPh>
    <phoneticPr fontId="2"/>
  </si>
  <si>
    <t>【参考】</t>
    <rPh sb="1" eb="3">
      <t>サンコウ</t>
    </rPh>
    <phoneticPr fontId="2"/>
  </si>
  <si>
    <t>（補助金額反映後の自己負担額）</t>
    <rPh sb="1" eb="3">
      <t>ホジョ</t>
    </rPh>
    <rPh sb="3" eb="5">
      <t>キンガク</t>
    </rPh>
    <rPh sb="5" eb="7">
      <t>ハンエイ</t>
    </rPh>
    <rPh sb="7" eb="8">
      <t>ゴ</t>
    </rPh>
    <rPh sb="9" eb="11">
      <t>ジコ</t>
    </rPh>
    <rPh sb="11" eb="13">
      <t>フタン</t>
    </rPh>
    <rPh sb="13" eb="14">
      <t>ガク</t>
    </rPh>
    <phoneticPr fontId="2"/>
  </si>
  <si>
    <t>補助率3/4</t>
    <rPh sb="0" eb="3">
      <t>ホジョリツ</t>
    </rPh>
    <phoneticPr fontId="2"/>
  </si>
  <si>
    <t>補助率2/3</t>
    <rPh sb="0" eb="3">
      <t>ホジョリツ</t>
    </rPh>
    <phoneticPr fontId="2"/>
  </si>
  <si>
    <t>見積金額（税抜き）</t>
    <rPh sb="0" eb="2">
      <t>ミツモリ</t>
    </rPh>
    <rPh sb="2" eb="4">
      <t>キンガク</t>
    </rPh>
    <rPh sb="5" eb="6">
      <t>ゼイ</t>
    </rPh>
    <rPh sb="6" eb="7">
      <t>ヌ</t>
    </rPh>
    <phoneticPr fontId="2"/>
  </si>
  <si>
    <t>見積金額（税込み）</t>
    <rPh sb="0" eb="2">
      <t>ミツモリ</t>
    </rPh>
    <rPh sb="2" eb="4">
      <t>キンガク</t>
    </rPh>
    <rPh sb="5" eb="6">
      <t>ゼイ</t>
    </rPh>
    <rPh sb="6" eb="7">
      <t>コ</t>
    </rPh>
    <phoneticPr fontId="2"/>
  </si>
  <si>
    <t>式</t>
    <rPh sb="0" eb="1">
      <t>シキ</t>
    </rPh>
    <phoneticPr fontId="2"/>
  </si>
  <si>
    <t>本工事費（直接工事費）合計</t>
    <rPh sb="0" eb="1">
      <t>ホン</t>
    </rPh>
    <rPh sb="1" eb="4">
      <t>コウジヒ</t>
    </rPh>
    <rPh sb="5" eb="7">
      <t>チョクセツ</t>
    </rPh>
    <rPh sb="7" eb="10">
      <t>コウジヒ</t>
    </rPh>
    <rPh sb="11" eb="13">
      <t>ゴウケイ</t>
    </rPh>
    <phoneticPr fontId="2"/>
  </si>
  <si>
    <t>本工事費（間接工事費）合計</t>
    <rPh sb="0" eb="1">
      <t>ホン</t>
    </rPh>
    <rPh sb="1" eb="4">
      <t>コウジヒ</t>
    </rPh>
    <rPh sb="5" eb="7">
      <t>カンセツ</t>
    </rPh>
    <rPh sb="7" eb="10">
      <t>コウジヒ</t>
    </rPh>
    <rPh sb="11" eb="13">
      <t>ゴウケイ</t>
    </rPh>
    <phoneticPr fontId="2"/>
  </si>
  <si>
    <t>設備費合計</t>
    <rPh sb="0" eb="2">
      <t>セツビ</t>
    </rPh>
    <rPh sb="2" eb="3">
      <t>ヒ</t>
    </rPh>
    <rPh sb="3" eb="5">
      <t>ゴウケイ</t>
    </rPh>
    <phoneticPr fontId="2"/>
  </si>
  <si>
    <t>その他合計</t>
    <rPh sb="2" eb="3">
      <t>タ</t>
    </rPh>
    <rPh sb="3" eb="5">
      <t>ゴウケイ</t>
    </rPh>
    <phoneticPr fontId="2"/>
  </si>
  <si>
    <t>受電設備（改修等）</t>
    <rPh sb="0" eb="2">
      <t>ジュデン</t>
    </rPh>
    <rPh sb="2" eb="4">
      <t>セツビ</t>
    </rPh>
    <rPh sb="5" eb="7">
      <t>カイシュウ</t>
    </rPh>
    <rPh sb="7" eb="8">
      <t>トウ</t>
    </rPh>
    <phoneticPr fontId="2"/>
  </si>
  <si>
    <t>補助対象経費</t>
    <rPh sb="0" eb="2">
      <t>ホジョ</t>
    </rPh>
    <rPh sb="2" eb="4">
      <t>タイショウ</t>
    </rPh>
    <rPh sb="4" eb="6">
      <t>ケイヒ</t>
    </rPh>
    <phoneticPr fontId="2"/>
  </si>
  <si>
    <t>補助対象外経費</t>
    <rPh sb="0" eb="2">
      <t>ホジョ</t>
    </rPh>
    <rPh sb="2" eb="4">
      <t>タイショウ</t>
    </rPh>
    <rPh sb="4" eb="5">
      <t>ガイ</t>
    </rPh>
    <rPh sb="5" eb="7">
      <t>ケイヒ</t>
    </rPh>
    <phoneticPr fontId="2"/>
  </si>
  <si>
    <t>【補助対象】※税抜き</t>
    <rPh sb="1" eb="3">
      <t>ホジョ</t>
    </rPh>
    <rPh sb="3" eb="5">
      <t>タイショウ</t>
    </rPh>
    <rPh sb="7" eb="8">
      <t>ゼイ</t>
    </rPh>
    <rPh sb="8" eb="9">
      <t>ヌ</t>
    </rPh>
    <phoneticPr fontId="2"/>
  </si>
  <si>
    <t>【補助対象外】※税抜き</t>
    <rPh sb="1" eb="3">
      <t>ホジョ</t>
    </rPh>
    <rPh sb="3" eb="5">
      <t>タイショウ</t>
    </rPh>
    <rPh sb="5" eb="6">
      <t>ガイ</t>
    </rPh>
    <phoneticPr fontId="2"/>
  </si>
  <si>
    <t>【本工事費（間接工事費）】※税抜き</t>
    <rPh sb="1" eb="2">
      <t>ホン</t>
    </rPh>
    <rPh sb="2" eb="5">
      <t>コウジヒ</t>
    </rPh>
    <rPh sb="6" eb="8">
      <t>カンセツ</t>
    </rPh>
    <rPh sb="8" eb="11">
      <t>コウジヒ</t>
    </rPh>
    <phoneticPr fontId="2"/>
  </si>
  <si>
    <t>補助金額計</t>
    <rPh sb="0" eb="2">
      <t>ホジョ</t>
    </rPh>
    <rPh sb="2" eb="4">
      <t>キンガク</t>
    </rPh>
    <rPh sb="4" eb="5">
      <t>ケイ</t>
    </rPh>
    <phoneticPr fontId="2"/>
  </si>
  <si>
    <t>B</t>
    <phoneticPr fontId="2"/>
  </si>
  <si>
    <t>補助対象</t>
    <rPh sb="0" eb="2">
      <t>ホジョ</t>
    </rPh>
    <rPh sb="2" eb="4">
      <t>タイショウ</t>
    </rPh>
    <phoneticPr fontId="2"/>
  </si>
  <si>
    <t>補助対象外</t>
    <rPh sb="0" eb="2">
      <t>ホジョ</t>
    </rPh>
    <rPh sb="2" eb="4">
      <t>タイショウ</t>
    </rPh>
    <rPh sb="4" eb="5">
      <t>ガイ</t>
    </rPh>
    <phoneticPr fontId="2"/>
  </si>
  <si>
    <t>箇所</t>
    <rPh sb="0" eb="2">
      <t>カショ</t>
    </rPh>
    <phoneticPr fontId="2"/>
  </si>
  <si>
    <t>（うち、補助金額（2/3）合計）</t>
    <rPh sb="4" eb="6">
      <t>ホジョ</t>
    </rPh>
    <rPh sb="6" eb="8">
      <t>キンガク</t>
    </rPh>
    <rPh sb="13" eb="15">
      <t>ゴウケイ</t>
    </rPh>
    <phoneticPr fontId="2"/>
  </si>
  <si>
    <t>（うち、補助金額（3/4）合計）</t>
    <rPh sb="4" eb="6">
      <t>ホジョ</t>
    </rPh>
    <rPh sb="6" eb="8">
      <t>キンガク</t>
    </rPh>
    <rPh sb="13" eb="15">
      <t>ゴウケイ</t>
    </rPh>
    <phoneticPr fontId="2"/>
  </si>
  <si>
    <t>架台</t>
    <rPh sb="0" eb="2">
      <t>ガダイ</t>
    </rPh>
    <phoneticPr fontId="2"/>
  </si>
  <si>
    <t>蓄電池基礎</t>
    <rPh sb="0" eb="5">
      <t>チクデンチキソ</t>
    </rPh>
    <phoneticPr fontId="2"/>
  </si>
  <si>
    <t>負担金
（事業を行うために必要な経費を契約、協定等に基づき負担する経費）</t>
    <rPh sb="0" eb="2">
      <t>フタン</t>
    </rPh>
    <rPh sb="2" eb="3">
      <t>キン</t>
    </rPh>
    <rPh sb="5" eb="7">
      <t>ジギョウ</t>
    </rPh>
    <rPh sb="8" eb="9">
      <t>オコナ</t>
    </rPh>
    <rPh sb="13" eb="15">
      <t>ヒツヨウ</t>
    </rPh>
    <rPh sb="16" eb="18">
      <t>ケイヒ</t>
    </rPh>
    <rPh sb="19" eb="21">
      <t>ケイヤク</t>
    </rPh>
    <rPh sb="22" eb="24">
      <t>キョウテイ</t>
    </rPh>
    <rPh sb="24" eb="25">
      <t>トウ</t>
    </rPh>
    <rPh sb="26" eb="27">
      <t>モト</t>
    </rPh>
    <rPh sb="29" eb="31">
      <t>フタン</t>
    </rPh>
    <rPh sb="33" eb="35">
      <t>ケイヒ</t>
    </rPh>
    <phoneticPr fontId="2"/>
  </si>
  <si>
    <t>集電箱</t>
    <rPh sb="0" eb="2">
      <t>シュウデン</t>
    </rPh>
    <rPh sb="2" eb="3">
      <t>バコ</t>
    </rPh>
    <phoneticPr fontId="2"/>
  </si>
  <si>
    <t>計測表示ユニット、表示装置</t>
    <rPh sb="0" eb="2">
      <t>ケイソク</t>
    </rPh>
    <rPh sb="2" eb="4">
      <t>ヒョウジ</t>
    </rPh>
    <rPh sb="9" eb="11">
      <t>ヒョウジ</t>
    </rPh>
    <rPh sb="11" eb="13">
      <t>ソウチ</t>
    </rPh>
    <phoneticPr fontId="2"/>
  </si>
  <si>
    <t>A0002</t>
  </si>
  <si>
    <t>A0003</t>
  </si>
  <si>
    <t>A0004</t>
  </si>
  <si>
    <t>A0006</t>
  </si>
  <si>
    <t>A0007</t>
  </si>
  <si>
    <t>A0008</t>
  </si>
  <si>
    <t>A0011</t>
  </si>
  <si>
    <t>A0012</t>
  </si>
  <si>
    <t>A0013</t>
  </si>
  <si>
    <t>A0014</t>
  </si>
  <si>
    <t>A0015</t>
  </si>
  <si>
    <t>A0016</t>
  </si>
  <si>
    <t>A0017</t>
  </si>
  <si>
    <t>A0018</t>
  </si>
  <si>
    <t>A0019</t>
  </si>
  <si>
    <t>A0020</t>
  </si>
  <si>
    <t>A0021</t>
  </si>
  <si>
    <t>A0024</t>
  </si>
  <si>
    <t>A0025</t>
  </si>
  <si>
    <t>A0026</t>
  </si>
  <si>
    <t>A0027</t>
  </si>
  <si>
    <t>A0031</t>
  </si>
  <si>
    <t>A0032</t>
  </si>
  <si>
    <t>A0034</t>
  </si>
  <si>
    <t>A0035</t>
  </si>
  <si>
    <t>A0036</t>
  </si>
  <si>
    <t>A0039</t>
  </si>
  <si>
    <t>A0042</t>
  </si>
  <si>
    <t>A0043</t>
  </si>
  <si>
    <t>A0045</t>
  </si>
  <si>
    <t>A0046</t>
  </si>
  <si>
    <t>A0048</t>
  </si>
  <si>
    <t>A0049</t>
  </si>
  <si>
    <t>A0050</t>
  </si>
  <si>
    <t>A0051</t>
  </si>
  <si>
    <t>A0052</t>
  </si>
  <si>
    <t>A0054</t>
  </si>
  <si>
    <t>A0055</t>
  </si>
  <si>
    <t>A0056</t>
  </si>
  <si>
    <t>A0057</t>
  </si>
  <si>
    <t>A0058</t>
  </si>
  <si>
    <t>A0060</t>
  </si>
  <si>
    <t>A0061</t>
  </si>
  <si>
    <t>A0062</t>
  </si>
  <si>
    <t>A0063</t>
  </si>
  <si>
    <t>A0064</t>
  </si>
  <si>
    <t>A0065</t>
  </si>
  <si>
    <t>A0066</t>
  </si>
  <si>
    <t>A0067</t>
  </si>
  <si>
    <t>A0068</t>
  </si>
  <si>
    <t>A0069</t>
  </si>
  <si>
    <t>A0070</t>
  </si>
  <si>
    <t>A0071</t>
  </si>
  <si>
    <t>A0072</t>
  </si>
  <si>
    <t>A0073</t>
  </si>
  <si>
    <t>A0075</t>
  </si>
  <si>
    <t>A0076</t>
  </si>
  <si>
    <t>A0077</t>
  </si>
  <si>
    <t>A0079</t>
  </si>
  <si>
    <t>A0080</t>
  </si>
  <si>
    <t>A0081</t>
  </si>
  <si>
    <t>A0082</t>
  </si>
  <si>
    <t>A0084</t>
  </si>
  <si>
    <t>A0085</t>
  </si>
  <si>
    <t>A0086</t>
  </si>
  <si>
    <t>A0088</t>
  </si>
  <si>
    <t>A0089</t>
  </si>
  <si>
    <t>A0090</t>
  </si>
  <si>
    <t>A0092</t>
  </si>
  <si>
    <t>A0093</t>
  </si>
  <si>
    <t>A0104</t>
  </si>
  <si>
    <t>A0120</t>
  </si>
  <si>
    <t>A0121</t>
  </si>
  <si>
    <t>A0122</t>
  </si>
  <si>
    <t>A0123</t>
  </si>
  <si>
    <t>A0124</t>
  </si>
  <si>
    <t>A0126</t>
  </si>
  <si>
    <t>A0130</t>
  </si>
  <si>
    <t>A0133</t>
  </si>
  <si>
    <t>A0134</t>
  </si>
  <si>
    <t>A0135</t>
  </si>
  <si>
    <t>A0136</t>
  </si>
  <si>
    <t>A0137</t>
  </si>
  <si>
    <t>A0138</t>
  </si>
  <si>
    <t>A0140</t>
  </si>
  <si>
    <t>A0141</t>
  </si>
  <si>
    <t>A0142</t>
  </si>
  <si>
    <t>A0143</t>
  </si>
  <si>
    <t>A0144</t>
  </si>
  <si>
    <t>A0145</t>
  </si>
  <si>
    <t>A0149</t>
  </si>
  <si>
    <t>A0150</t>
  </si>
  <si>
    <t>A0151</t>
  </si>
  <si>
    <t>A0153</t>
  </si>
  <si>
    <t>A0154</t>
  </si>
  <si>
    <t>A0155</t>
  </si>
  <si>
    <t>A0156</t>
  </si>
  <si>
    <t>A0157</t>
  </si>
  <si>
    <t>A0158</t>
  </si>
  <si>
    <t>A0159</t>
  </si>
  <si>
    <t>A0160</t>
  </si>
  <si>
    <t>A0161</t>
  </si>
  <si>
    <t>A0162</t>
  </si>
  <si>
    <t>A0163</t>
  </si>
  <si>
    <t>A0164</t>
  </si>
  <si>
    <t>A0165</t>
  </si>
  <si>
    <t>A0166</t>
  </si>
  <si>
    <t>A0167</t>
  </si>
  <si>
    <t>A0168</t>
  </si>
  <si>
    <t>A0169</t>
  </si>
  <si>
    <t>A0170</t>
  </si>
  <si>
    <t>A0172</t>
  </si>
  <si>
    <t>A0173</t>
  </si>
  <si>
    <t>A0175</t>
  </si>
  <si>
    <t>A0177</t>
  </si>
  <si>
    <t>A0178</t>
  </si>
  <si>
    <t>A0179</t>
  </si>
  <si>
    <t>A0180</t>
  </si>
  <si>
    <t>A0181</t>
  </si>
  <si>
    <t>A0184</t>
  </si>
  <si>
    <t>A0185</t>
  </si>
  <si>
    <t>A0186</t>
  </si>
  <si>
    <t>A0187</t>
  </si>
  <si>
    <t>A0188</t>
  </si>
  <si>
    <t>A0189</t>
  </si>
  <si>
    <t>A0190</t>
  </si>
  <si>
    <t>A0193</t>
  </si>
  <si>
    <t>A0195</t>
  </si>
  <si>
    <t>A0196</t>
  </si>
  <si>
    <t>A0197</t>
  </si>
  <si>
    <t>A0199</t>
  </si>
  <si>
    <t>A0200</t>
  </si>
  <si>
    <t>A0203</t>
  </si>
  <si>
    <t>A0204</t>
  </si>
  <si>
    <t>A0206</t>
  </si>
  <si>
    <t>A0209</t>
  </si>
  <si>
    <t>A0210</t>
  </si>
  <si>
    <t>A0211</t>
  </si>
  <si>
    <t>A0213</t>
  </si>
  <si>
    <t>A0214</t>
  </si>
  <si>
    <t>A0216</t>
  </si>
  <si>
    <t>A0217</t>
  </si>
  <si>
    <t>A0218</t>
  </si>
  <si>
    <t>A0220</t>
  </si>
  <si>
    <t>A0221</t>
  </si>
  <si>
    <t>A0222</t>
  </si>
  <si>
    <t>A0227</t>
  </si>
  <si>
    <t>A0228</t>
  </si>
  <si>
    <t>A0229</t>
  </si>
  <si>
    <t>A0230</t>
  </si>
  <si>
    <t>A0231</t>
  </si>
  <si>
    <t>A0232</t>
  </si>
  <si>
    <t>A0234</t>
  </si>
  <si>
    <t>A0236</t>
  </si>
  <si>
    <t>A0237</t>
  </si>
  <si>
    <t>A0238</t>
  </si>
  <si>
    <t>A0239</t>
  </si>
  <si>
    <t>A0240</t>
  </si>
  <si>
    <t>A0241</t>
  </si>
  <si>
    <t>A0243</t>
  </si>
  <si>
    <t>A0245</t>
  </si>
  <si>
    <t>A0246</t>
  </si>
  <si>
    <t>A0248</t>
  </si>
  <si>
    <t>A0250</t>
  </si>
  <si>
    <t>A0253</t>
  </si>
  <si>
    <t>A0256</t>
  </si>
  <si>
    <t>A0258</t>
  </si>
  <si>
    <t>A0259</t>
  </si>
  <si>
    <t>A0261</t>
  </si>
  <si>
    <t>A0264</t>
  </si>
  <si>
    <t>A0265</t>
  </si>
  <si>
    <t>A0267</t>
  </si>
  <si>
    <t>A0268</t>
  </si>
  <si>
    <t>A0269</t>
  </si>
  <si>
    <t>A0270</t>
  </si>
  <si>
    <t>A0271</t>
  </si>
  <si>
    <t>A0272</t>
  </si>
  <si>
    <t>A0273</t>
  </si>
  <si>
    <t>A0274</t>
  </si>
  <si>
    <t>A0275</t>
  </si>
  <si>
    <t>A0276</t>
  </si>
  <si>
    <t>A0277</t>
  </si>
  <si>
    <t>A0278</t>
  </si>
  <si>
    <t>A0280</t>
  </si>
  <si>
    <t>A0281</t>
  </si>
  <si>
    <t>A0283</t>
  </si>
  <si>
    <t>A0284</t>
  </si>
  <si>
    <t>A0285</t>
  </si>
  <si>
    <t>A0286</t>
  </si>
  <si>
    <t>A0287</t>
  </si>
  <si>
    <t>A0288</t>
  </si>
  <si>
    <t>A0292</t>
  </si>
  <si>
    <t>A0293</t>
  </si>
  <si>
    <t>A0295</t>
  </si>
  <si>
    <t>A0296</t>
  </si>
  <si>
    <t>A0300</t>
  </si>
  <si>
    <t>A0303</t>
  </si>
  <si>
    <t>A0305</t>
  </si>
  <si>
    <t>A0306</t>
  </si>
  <si>
    <t>A0310</t>
  </si>
  <si>
    <t>A0311</t>
  </si>
  <si>
    <t>A0314</t>
  </si>
  <si>
    <t>A0315</t>
  </si>
  <si>
    <t>A0317</t>
  </si>
  <si>
    <t>A0318</t>
  </si>
  <si>
    <t>A0323</t>
  </si>
  <si>
    <t>A0330</t>
  </si>
  <si>
    <t>A0332</t>
  </si>
  <si>
    <t>A0336</t>
  </si>
  <si>
    <t>A0337</t>
  </si>
  <si>
    <t>A0338</t>
  </si>
  <si>
    <t>A0342</t>
  </si>
  <si>
    <t>A0343</t>
  </si>
  <si>
    <t>A0344</t>
  </si>
  <si>
    <t>A0345</t>
  </si>
  <si>
    <t>A0348</t>
  </si>
  <si>
    <t>A0349</t>
  </si>
  <si>
    <t>A0350</t>
  </si>
  <si>
    <t>A0351</t>
  </si>
  <si>
    <t>A0352</t>
  </si>
  <si>
    <t>A0353</t>
  </si>
  <si>
    <t>A0355</t>
  </si>
  <si>
    <t>A0356</t>
  </si>
  <si>
    <t>A0362</t>
  </si>
  <si>
    <t>A0364</t>
  </si>
  <si>
    <t>A0366</t>
  </si>
  <si>
    <t>A0367</t>
  </si>
  <si>
    <t>A0368</t>
  </si>
  <si>
    <t>A0371</t>
  </si>
  <si>
    <t>A0372</t>
  </si>
  <si>
    <t>A0378</t>
  </si>
  <si>
    <t>A0380</t>
  </si>
  <si>
    <t>A0381</t>
  </si>
  <si>
    <t>A0382</t>
  </si>
  <si>
    <t>A0383</t>
  </si>
  <si>
    <t>A0385</t>
  </si>
  <si>
    <t>A0386</t>
  </si>
  <si>
    <t>A0388</t>
  </si>
  <si>
    <t>A0389</t>
  </si>
  <si>
    <t>A0391</t>
  </si>
  <si>
    <t>A0392</t>
  </si>
  <si>
    <t>A0397</t>
  </si>
  <si>
    <t>A0398</t>
  </si>
  <si>
    <t>A0405</t>
  </si>
  <si>
    <t>A0411</t>
  </si>
  <si>
    <t>A0413</t>
  </si>
  <si>
    <t>A0415</t>
  </si>
  <si>
    <t>A0419</t>
  </si>
  <si>
    <t>A0420</t>
  </si>
  <si>
    <t>A0425</t>
  </si>
  <si>
    <t>A0429</t>
  </si>
  <si>
    <t>A0430</t>
  </si>
  <si>
    <t>A0431</t>
  </si>
  <si>
    <t>A0435</t>
  </si>
  <si>
    <t>A0437</t>
  </si>
  <si>
    <t>A0438</t>
  </si>
  <si>
    <t>A0439</t>
  </si>
  <si>
    <t>A0440</t>
  </si>
  <si>
    <t>A0442</t>
  </si>
  <si>
    <t>A0443</t>
  </si>
  <si>
    <t>A0446</t>
  </si>
  <si>
    <t>A0447</t>
  </si>
  <si>
    <t>A0451</t>
  </si>
  <si>
    <t>A0452</t>
  </si>
  <si>
    <t>A0456</t>
  </si>
  <si>
    <t>A0457</t>
  </si>
  <si>
    <t>A0461</t>
  </si>
  <si>
    <t>A0463</t>
  </si>
  <si>
    <t>A0465</t>
  </si>
  <si>
    <t>A0467</t>
  </si>
  <si>
    <t>A0468</t>
  </si>
  <si>
    <t>A0470</t>
  </si>
  <si>
    <t>A0471</t>
  </si>
  <si>
    <t>A0472</t>
  </si>
  <si>
    <t>A0473</t>
  </si>
  <si>
    <t>A0476</t>
  </si>
  <si>
    <t>A0477</t>
  </si>
  <si>
    <t>A0480</t>
  </si>
  <si>
    <t>A0481</t>
  </si>
  <si>
    <t>A0482</t>
  </si>
  <si>
    <t>A0490</t>
  </si>
  <si>
    <t>A0491</t>
  </si>
  <si>
    <t>A0493</t>
  </si>
  <si>
    <t>A0494</t>
  </si>
  <si>
    <t>A0495</t>
  </si>
  <si>
    <t>A0499</t>
  </si>
  <si>
    <t>A0500</t>
  </si>
  <si>
    <t>A0501</t>
  </si>
  <si>
    <t>A0502</t>
  </si>
  <si>
    <t>A0503</t>
  </si>
  <si>
    <t>A0506</t>
  </si>
  <si>
    <t>A0507</t>
  </si>
  <si>
    <t>A0511</t>
  </si>
  <si>
    <t>A0513</t>
  </si>
  <si>
    <t>A0514</t>
  </si>
  <si>
    <t>A0515</t>
  </si>
  <si>
    <t>A0518</t>
  </si>
  <si>
    <t>A0519</t>
  </si>
  <si>
    <t>A0520</t>
  </si>
  <si>
    <t>A0525</t>
  </si>
  <si>
    <t>A0526</t>
  </si>
  <si>
    <t>A0528</t>
  </si>
  <si>
    <t>A0529</t>
  </si>
  <si>
    <t>A0533</t>
  </si>
  <si>
    <t>A0534</t>
  </si>
  <si>
    <t>A0538</t>
  </si>
  <si>
    <t>A0539</t>
  </si>
  <si>
    <t>A0543</t>
  </si>
  <si>
    <t>A0546</t>
  </si>
  <si>
    <t>A0547</t>
  </si>
  <si>
    <t>A0549</t>
  </si>
  <si>
    <t>A0550</t>
  </si>
  <si>
    <t>A0551</t>
  </si>
  <si>
    <t>A0552</t>
  </si>
  <si>
    <t>A0553</t>
  </si>
  <si>
    <t>A0555</t>
  </si>
  <si>
    <t>A0556</t>
  </si>
  <si>
    <t>A0558</t>
  </si>
  <si>
    <t>A0559</t>
  </si>
  <si>
    <t>A0560</t>
  </si>
  <si>
    <t>A0562</t>
  </si>
  <si>
    <t>A0565</t>
  </si>
  <si>
    <t>A0567</t>
  </si>
  <si>
    <t>A0571</t>
  </si>
  <si>
    <t>A0572</t>
  </si>
  <si>
    <t>A0573</t>
  </si>
  <si>
    <t>A0577</t>
  </si>
  <si>
    <t>A0578</t>
  </si>
  <si>
    <t>A0581</t>
  </si>
  <si>
    <t>A0582</t>
  </si>
  <si>
    <t>A0584</t>
  </si>
  <si>
    <t>A0586</t>
  </si>
  <si>
    <t>A0587</t>
  </si>
  <si>
    <t>A0589</t>
  </si>
  <si>
    <t>A0590</t>
  </si>
  <si>
    <t>A0596</t>
  </si>
  <si>
    <t>A0598</t>
  </si>
  <si>
    <t>A0602</t>
  </si>
  <si>
    <t>A0603</t>
  </si>
  <si>
    <t>A0605</t>
  </si>
  <si>
    <t>A0609</t>
  </si>
  <si>
    <t>A0610</t>
  </si>
  <si>
    <t>A0611</t>
  </si>
  <si>
    <t>A0615</t>
  </si>
  <si>
    <t>A0617</t>
  </si>
  <si>
    <t>A0620</t>
  </si>
  <si>
    <t>A0622</t>
  </si>
  <si>
    <t>A0624</t>
  </si>
  <si>
    <t>A0627</t>
  </si>
  <si>
    <t>A0629</t>
  </si>
  <si>
    <t>A0631</t>
  </si>
  <si>
    <t>A0632</t>
  </si>
  <si>
    <t>A0639</t>
  </si>
  <si>
    <t>A0640</t>
  </si>
  <si>
    <t>A0641</t>
  </si>
  <si>
    <t>A0642</t>
  </si>
  <si>
    <t>A0644</t>
  </si>
  <si>
    <t>A0648</t>
  </si>
  <si>
    <t>A0649</t>
  </si>
  <si>
    <t>A0650</t>
  </si>
  <si>
    <t>A0653</t>
  </si>
  <si>
    <t>A0654</t>
  </si>
  <si>
    <t>A0655</t>
  </si>
  <si>
    <t>A0656</t>
  </si>
  <si>
    <t>A0660</t>
  </si>
  <si>
    <t>A0664</t>
  </si>
  <si>
    <t>A0666</t>
  </si>
  <si>
    <t>A0667</t>
  </si>
  <si>
    <t>A0668</t>
  </si>
  <si>
    <t>A0670</t>
  </si>
  <si>
    <t>A0673</t>
  </si>
  <si>
    <t>A0677</t>
  </si>
  <si>
    <t>A0680</t>
  </si>
  <si>
    <t>A0681</t>
  </si>
  <si>
    <t>A0683</t>
  </si>
  <si>
    <t>A0685</t>
  </si>
  <si>
    <t>A0687</t>
  </si>
  <si>
    <t>A0689</t>
  </si>
  <si>
    <t>A0690</t>
  </si>
  <si>
    <t>A0693</t>
  </si>
  <si>
    <t>A0696</t>
  </si>
  <si>
    <t>A0698</t>
  </si>
  <si>
    <t>A0699</t>
  </si>
  <si>
    <t>A0702</t>
  </si>
  <si>
    <t>A0703</t>
  </si>
  <si>
    <t>A0704</t>
  </si>
  <si>
    <t>A0705</t>
  </si>
  <si>
    <t>A0708</t>
  </si>
  <si>
    <t>A0709</t>
  </si>
  <si>
    <t>A0711</t>
  </si>
  <si>
    <t>A0712</t>
  </si>
  <si>
    <t>A0714</t>
  </si>
  <si>
    <t>A0715</t>
  </si>
  <si>
    <t>A0716</t>
  </si>
  <si>
    <t>A0718</t>
  </si>
  <si>
    <t>A0721</t>
  </si>
  <si>
    <t>A0722</t>
  </si>
  <si>
    <t>A0726</t>
  </si>
  <si>
    <t>A0729</t>
  </si>
  <si>
    <t>A0730</t>
  </si>
  <si>
    <t>A0732</t>
  </si>
  <si>
    <t>A0738</t>
  </si>
  <si>
    <t>A0739</t>
  </si>
  <si>
    <t>A0740</t>
  </si>
  <si>
    <t>A0742</t>
  </si>
  <si>
    <t>A0743</t>
  </si>
  <si>
    <t>A0744</t>
  </si>
  <si>
    <t>A0746</t>
  </si>
  <si>
    <t>A0747</t>
  </si>
  <si>
    <t>A0748</t>
  </si>
  <si>
    <t>A0752</t>
  </si>
  <si>
    <t>A0753</t>
  </si>
  <si>
    <t>A0759</t>
  </si>
  <si>
    <t>A0760</t>
  </si>
  <si>
    <t>A0764</t>
  </si>
  <si>
    <t>A0770</t>
  </si>
  <si>
    <t>A0781</t>
  </si>
  <si>
    <t>A0783</t>
  </si>
  <si>
    <t>A0785</t>
  </si>
  <si>
    <t>A0786</t>
  </si>
  <si>
    <t>A0793</t>
  </si>
  <si>
    <t>A0796</t>
  </si>
  <si>
    <t>A0798</t>
  </si>
  <si>
    <t>A0803</t>
  </si>
  <si>
    <t>A0806</t>
  </si>
  <si>
    <t>A0808</t>
  </si>
  <si>
    <t>※太陽光パネル出力</t>
    <rPh sb="1" eb="4">
      <t>タイヨウコウ</t>
    </rPh>
    <rPh sb="7" eb="9">
      <t>シュツリョク</t>
    </rPh>
    <phoneticPr fontId="2"/>
  </si>
  <si>
    <t>※CO2排出係数</t>
    <rPh sb="4" eb="6">
      <t>ハイシュツ</t>
    </rPh>
    <rPh sb="6" eb="8">
      <t>ケイスウ</t>
    </rPh>
    <phoneticPr fontId="2"/>
  </si>
  <si>
    <t>　⇒耐用年数期間CO2削減量</t>
    <rPh sb="2" eb="4">
      <t>タイヨウ</t>
    </rPh>
    <rPh sb="4" eb="6">
      <t>ネンスウ</t>
    </rPh>
    <rPh sb="6" eb="8">
      <t>キカン</t>
    </rPh>
    <rPh sb="11" eb="13">
      <t>サクゲン</t>
    </rPh>
    <rPh sb="13" eb="14">
      <t>リョウ</t>
    </rPh>
    <phoneticPr fontId="2"/>
  </si>
  <si>
    <t>要件①：【事業の費用効率性】25万円/t-CO2</t>
    <rPh sb="5" eb="7">
      <t>ジギョウ</t>
    </rPh>
    <rPh sb="8" eb="10">
      <t>ヒヨウ</t>
    </rPh>
    <rPh sb="10" eb="13">
      <t>コウリツセイ</t>
    </rPh>
    <phoneticPr fontId="2"/>
  </si>
  <si>
    <t>※蓄電池システム出力</t>
    <rPh sb="1" eb="4">
      <t>チクデンチ</t>
    </rPh>
    <rPh sb="8" eb="10">
      <t>シュツリョク</t>
    </rPh>
    <phoneticPr fontId="2"/>
  </si>
  <si>
    <t>要件③：【蓄電池システム】24.2万円/kWh</t>
    <rPh sb="0" eb="2">
      <t>ヨウケン</t>
    </rPh>
    <rPh sb="5" eb="8">
      <t>チクデンチ</t>
    </rPh>
    <rPh sb="17" eb="19">
      <t>マンエン</t>
    </rPh>
    <phoneticPr fontId="2"/>
  </si>
  <si>
    <t>要件②：【太陽光発電設備】25万円/kW</t>
    <rPh sb="5" eb="8">
      <t>タイヨウコウ</t>
    </rPh>
    <rPh sb="8" eb="10">
      <t>ハツデン</t>
    </rPh>
    <rPh sb="10" eb="12">
      <t>セツビ</t>
    </rPh>
    <phoneticPr fontId="2"/>
  </si>
  <si>
    <t>【補助金交付に係る条件】</t>
    <rPh sb="1" eb="3">
      <t>ホジョ</t>
    </rPh>
    <rPh sb="4" eb="6">
      <t>コウフ</t>
    </rPh>
    <rPh sb="7" eb="8">
      <t>カカ</t>
    </rPh>
    <rPh sb="9" eb="11">
      <t>ジョウケン</t>
    </rPh>
    <phoneticPr fontId="2"/>
  </si>
  <si>
    <t>①</t>
    <phoneticPr fontId="2"/>
  </si>
  <si>
    <t>25万円/t-CO2を補助対象経費の上限とする。</t>
    <rPh sb="2" eb="4">
      <t>マンエン</t>
    </rPh>
    <rPh sb="11" eb="13">
      <t>ホジョ</t>
    </rPh>
    <rPh sb="13" eb="15">
      <t>タイショウ</t>
    </rPh>
    <rPh sb="15" eb="17">
      <t>ケイヒ</t>
    </rPh>
    <rPh sb="18" eb="20">
      <t>ジョウゲン</t>
    </rPh>
    <phoneticPr fontId="2"/>
  </si>
  <si>
    <t>【法定耐用年数について】</t>
    <rPh sb="1" eb="3">
      <t>ホウテイ</t>
    </rPh>
    <rPh sb="3" eb="5">
      <t>タイヨウ</t>
    </rPh>
    <rPh sb="5" eb="7">
      <t>ネンスウ</t>
    </rPh>
    <phoneticPr fontId="2"/>
  </si>
  <si>
    <t>※減価償却資産の耐用年数等に関する省令（昭和40年３月31日（大蔵省令第15号））</t>
    <rPh sb="1" eb="3">
      <t>ゲンカ</t>
    </rPh>
    <rPh sb="3" eb="5">
      <t>ショウキャク</t>
    </rPh>
    <rPh sb="5" eb="7">
      <t>シサン</t>
    </rPh>
    <rPh sb="8" eb="10">
      <t>タイヨウ</t>
    </rPh>
    <rPh sb="10" eb="12">
      <t>ネンスウ</t>
    </rPh>
    <rPh sb="12" eb="13">
      <t>トウ</t>
    </rPh>
    <rPh sb="14" eb="15">
      <t>カン</t>
    </rPh>
    <rPh sb="17" eb="19">
      <t>ショウレイ</t>
    </rPh>
    <rPh sb="20" eb="22">
      <t>ショウワ</t>
    </rPh>
    <rPh sb="24" eb="25">
      <t>ネン</t>
    </rPh>
    <rPh sb="26" eb="27">
      <t>ガツ</t>
    </rPh>
    <rPh sb="29" eb="30">
      <t>ニチ</t>
    </rPh>
    <rPh sb="31" eb="34">
      <t>オオクラショウ</t>
    </rPh>
    <rPh sb="34" eb="35">
      <t>レイ</t>
    </rPh>
    <rPh sb="35" eb="36">
      <t>ダイ</t>
    </rPh>
    <rPh sb="38" eb="39">
      <t>ゴウ</t>
    </rPh>
    <phoneticPr fontId="2"/>
  </si>
  <si>
    <t>太陽光発電システム：別表第二　電気業用設備　その他の設備　主として金属製のもの　17年</t>
    <rPh sb="0" eb="3">
      <t>タイヨウコウ</t>
    </rPh>
    <rPh sb="3" eb="5">
      <t>ハツデン</t>
    </rPh>
    <rPh sb="10" eb="12">
      <t>ベッピョウ</t>
    </rPh>
    <rPh sb="12" eb="13">
      <t>ダイ</t>
    </rPh>
    <rPh sb="13" eb="14">
      <t>ニ</t>
    </rPh>
    <rPh sb="15" eb="17">
      <t>デンキ</t>
    </rPh>
    <rPh sb="17" eb="18">
      <t>ギョウ</t>
    </rPh>
    <rPh sb="18" eb="19">
      <t>ヨウ</t>
    </rPh>
    <rPh sb="19" eb="21">
      <t>セツビ</t>
    </rPh>
    <rPh sb="24" eb="25">
      <t>タ</t>
    </rPh>
    <rPh sb="26" eb="28">
      <t>セツビ</t>
    </rPh>
    <rPh sb="29" eb="30">
      <t>シュ</t>
    </rPh>
    <rPh sb="33" eb="36">
      <t>キンゾクセイ</t>
    </rPh>
    <rPh sb="42" eb="43">
      <t>ネン</t>
    </rPh>
    <phoneticPr fontId="2"/>
  </si>
  <si>
    <t>蓄電池システム　　：別表第一　建物附属設備　電気設備（照明設備を含む。）　蓄電池電源設備　６年</t>
    <rPh sb="0" eb="3">
      <t>チクデンチ</t>
    </rPh>
    <rPh sb="10" eb="12">
      <t>ベッピョウ</t>
    </rPh>
    <rPh sb="12" eb="13">
      <t>ダイ</t>
    </rPh>
    <rPh sb="13" eb="14">
      <t>イチ</t>
    </rPh>
    <rPh sb="15" eb="17">
      <t>タテモノ</t>
    </rPh>
    <rPh sb="17" eb="19">
      <t>フゾク</t>
    </rPh>
    <rPh sb="19" eb="21">
      <t>セツビ</t>
    </rPh>
    <rPh sb="22" eb="24">
      <t>デンキ</t>
    </rPh>
    <rPh sb="24" eb="26">
      <t>セツビ</t>
    </rPh>
    <rPh sb="27" eb="29">
      <t>ショウメイ</t>
    </rPh>
    <rPh sb="29" eb="31">
      <t>セツビ</t>
    </rPh>
    <rPh sb="32" eb="33">
      <t>フク</t>
    </rPh>
    <rPh sb="37" eb="40">
      <t>チクデンチ</t>
    </rPh>
    <rPh sb="40" eb="42">
      <t>デンゲン</t>
    </rPh>
    <rPh sb="42" eb="44">
      <t>セツビ</t>
    </rPh>
    <rPh sb="46" eb="47">
      <t>ネン</t>
    </rPh>
    <phoneticPr fontId="2"/>
  </si>
  <si>
    <t>補助対象経費のうち、太陽光発電システム</t>
    <rPh sb="0" eb="2">
      <t>ホジョ</t>
    </rPh>
    <rPh sb="2" eb="4">
      <t>タイショウ</t>
    </rPh>
    <rPh sb="4" eb="6">
      <t>ケイヒ</t>
    </rPh>
    <rPh sb="10" eb="13">
      <t>タイヨウコウ</t>
    </rPh>
    <rPh sb="13" eb="15">
      <t>ハツデン</t>
    </rPh>
    <phoneticPr fontId="2"/>
  </si>
  <si>
    <t>補助対象経費のうち、蓄電池システム</t>
    <rPh sb="0" eb="2">
      <t>ホジョ</t>
    </rPh>
    <rPh sb="2" eb="4">
      <t>タイショウ</t>
    </rPh>
    <rPh sb="4" eb="6">
      <t>ケイヒ</t>
    </rPh>
    <rPh sb="10" eb="13">
      <t>チクデンチ</t>
    </rPh>
    <phoneticPr fontId="2"/>
  </si>
  <si>
    <t>【№1～3】</t>
    <phoneticPr fontId="2"/>
  </si>
  <si>
    <t>【№1～5】</t>
    <phoneticPr fontId="2"/>
  </si>
  <si>
    <t>⇒太陽光kW単価</t>
    <rPh sb="1" eb="4">
      <t>タイヨウコウ</t>
    </rPh>
    <rPh sb="6" eb="8">
      <t>タンカ</t>
    </rPh>
    <phoneticPr fontId="2"/>
  </si>
  <si>
    <t>⇒蓄電池kWh単価</t>
    <rPh sb="1" eb="4">
      <t>チクデンチ</t>
    </rPh>
    <rPh sb="7" eb="9">
      <t>タンカ</t>
    </rPh>
    <phoneticPr fontId="2"/>
  </si>
  <si>
    <t>⇒パワコン出力kW単価</t>
    <rPh sb="5" eb="7">
      <t>シュツリョク</t>
    </rPh>
    <rPh sb="9" eb="11">
      <t>タンカ</t>
    </rPh>
    <phoneticPr fontId="2"/>
  </si>
  <si>
    <t xml:space="preserve">
※事業を行うために直接必要な設備及び機器の購入並びに購入物の運搬、調整、据付け等に要する費用　等</t>
    <rPh sb="2" eb="4">
      <t>ジギョウ</t>
    </rPh>
    <rPh sb="15" eb="17">
      <t>セツビ</t>
    </rPh>
    <rPh sb="17" eb="18">
      <t>オヨ</t>
    </rPh>
    <rPh sb="19" eb="21">
      <t>キキ</t>
    </rPh>
    <rPh sb="22" eb="24">
      <t>コウニュウ</t>
    </rPh>
    <rPh sb="24" eb="25">
      <t>ナラ</t>
    </rPh>
    <rPh sb="27" eb="29">
      <t>コウニュウ</t>
    </rPh>
    <rPh sb="29" eb="30">
      <t>ブツ</t>
    </rPh>
    <rPh sb="31" eb="33">
      <t>ウンパン</t>
    </rPh>
    <rPh sb="34" eb="36">
      <t>チョウセイ</t>
    </rPh>
    <rPh sb="37" eb="39">
      <t>スエツ</t>
    </rPh>
    <rPh sb="40" eb="41">
      <t>トウ</t>
    </rPh>
    <rPh sb="42" eb="43">
      <t>ヨウ</t>
    </rPh>
    <rPh sb="45" eb="47">
      <t>ヒヨウ</t>
    </rPh>
    <rPh sb="48" eb="49">
      <t>トウ</t>
    </rPh>
    <phoneticPr fontId="2"/>
  </si>
  <si>
    <t>太陽光モジュール基礎　　種類：●●</t>
    <rPh sb="12" eb="14">
      <t>シュルイ</t>
    </rPh>
    <phoneticPr fontId="2"/>
  </si>
  <si>
    <t>⇒補助対象経費按分率</t>
    <rPh sb="1" eb="3">
      <t>ホジョ</t>
    </rPh>
    <rPh sb="3" eb="5">
      <t>タイショウ</t>
    </rPh>
    <rPh sb="5" eb="7">
      <t>ケイヒ</t>
    </rPh>
    <rPh sb="7" eb="9">
      <t>アンブン</t>
    </rPh>
    <rPh sb="9" eb="10">
      <t>リツ</t>
    </rPh>
    <phoneticPr fontId="2"/>
  </si>
  <si>
    <t>うち、本工事費（間接工事費）補助対象経費</t>
    <rPh sb="3" eb="4">
      <t>ホン</t>
    </rPh>
    <rPh sb="4" eb="7">
      <t>コウジヒ</t>
    </rPh>
    <rPh sb="8" eb="10">
      <t>カンセツ</t>
    </rPh>
    <rPh sb="10" eb="13">
      <t>コウジヒ</t>
    </rPh>
    <rPh sb="14" eb="16">
      <t>ホジョ</t>
    </rPh>
    <rPh sb="16" eb="18">
      <t>タイショウ</t>
    </rPh>
    <rPh sb="18" eb="20">
      <t>ケイヒ</t>
    </rPh>
    <phoneticPr fontId="2"/>
  </si>
  <si>
    <t>本工事費（間接工事費）に補助対象経費按分率を乗じた額</t>
    <rPh sb="0" eb="1">
      <t>ホン</t>
    </rPh>
    <rPh sb="1" eb="4">
      <t>コウジヒ</t>
    </rPh>
    <rPh sb="5" eb="7">
      <t>カンセツ</t>
    </rPh>
    <rPh sb="7" eb="10">
      <t>コウジヒ</t>
    </rPh>
    <rPh sb="12" eb="14">
      <t>ホジョ</t>
    </rPh>
    <rPh sb="14" eb="16">
      <t>タイショウ</t>
    </rPh>
    <rPh sb="16" eb="18">
      <t>ケイヒ</t>
    </rPh>
    <rPh sb="18" eb="20">
      <t>アンブン</t>
    </rPh>
    <rPh sb="20" eb="21">
      <t>リツ</t>
    </rPh>
    <rPh sb="22" eb="23">
      <t>ジョウ</t>
    </rPh>
    <rPh sb="25" eb="26">
      <t>ガク</t>
    </rPh>
    <phoneticPr fontId="2"/>
  </si>
  <si>
    <t>合計（A+B）税抜き</t>
    <rPh sb="0" eb="2">
      <t>ゴウケイ</t>
    </rPh>
    <rPh sb="7" eb="8">
      <t>ゼイ</t>
    </rPh>
    <rPh sb="8" eb="9">
      <t>ヌ</t>
    </rPh>
    <phoneticPr fontId="2"/>
  </si>
  <si>
    <t>合計（A+B）税込み</t>
    <rPh sb="0" eb="2">
      <t>ゴウケイ</t>
    </rPh>
    <rPh sb="7" eb="8">
      <t>ゼイ</t>
    </rPh>
    <rPh sb="8" eb="9">
      <t>コ</t>
    </rPh>
    <phoneticPr fontId="2"/>
  </si>
  <si>
    <t>リエスパワー株式会社</t>
  </si>
  <si>
    <t>エバーグリーン・リテイリング株式会社</t>
  </si>
  <si>
    <t>エバーグリーン・マーケティング株式会社</t>
  </si>
  <si>
    <t>株式会社イーセル</t>
  </si>
  <si>
    <t>株式会社エネット</t>
  </si>
  <si>
    <t>須賀川瓦斯株式会社</t>
  </si>
  <si>
    <t>出光興産株式会社</t>
  </si>
  <si>
    <t>株式会社オプテージ</t>
  </si>
  <si>
    <t>エネサーブ株式会社</t>
  </si>
  <si>
    <t>ミツウロコグリーンエネルギー株式会社</t>
  </si>
  <si>
    <t>ネクストパワーやまと株式会社</t>
  </si>
  <si>
    <t>日本テクノ株式会社</t>
  </si>
  <si>
    <t>中央電力エナジー株式会社</t>
  </si>
  <si>
    <t>静岡ガス＆パワー株式会社</t>
  </si>
  <si>
    <t>荏原環境プラント株式会社</t>
  </si>
  <si>
    <t>東京エコサービス株式会社</t>
  </si>
  <si>
    <t>ダイヤモンドパワー株式会社</t>
  </si>
  <si>
    <t>株式会社新出光</t>
  </si>
  <si>
    <t>セントラル石油瓦斯株式会社</t>
  </si>
  <si>
    <t>コスモエネルギーソリューションズ株式会社</t>
  </si>
  <si>
    <t>株式会社グリーンサークル</t>
  </si>
  <si>
    <t>北海道瓦斯株式会社</t>
  </si>
  <si>
    <t>新エネルギー開発株式会社</t>
  </si>
  <si>
    <t>伊藤忠エネクス株式会社</t>
  </si>
  <si>
    <t>大和エネルギー株式会社</t>
  </si>
  <si>
    <t>大阪瓦斯株式会社</t>
  </si>
  <si>
    <t>エフビットコミュニケーションズ株式会社　</t>
  </si>
  <si>
    <t>真庭バイオエネルギー株式会社</t>
  </si>
  <si>
    <t>三井物産株式会社</t>
  </si>
  <si>
    <t>株式会社エネサンス関東</t>
  </si>
  <si>
    <t>シン・エナジー株式会社</t>
  </si>
  <si>
    <t>株式会社サニックス</t>
  </si>
  <si>
    <t>株式会社コンシェルジュ</t>
  </si>
  <si>
    <t>株式会社アイ・グリッド・ソリューションズ</t>
  </si>
  <si>
    <t>サミットエナジー株式会社</t>
  </si>
  <si>
    <t>リコージャパン株式会社</t>
  </si>
  <si>
    <t>株式会社エネルギア・ソリューション・アンド・サービス</t>
  </si>
  <si>
    <t>東京ガス株式会社</t>
  </si>
  <si>
    <t>テス・エンジニアリング株式会社</t>
  </si>
  <si>
    <t>青梅ガス株式会社</t>
  </si>
  <si>
    <t>株式会社イーネットワークシステムズ</t>
  </si>
  <si>
    <t>株式会社エネアーク関東</t>
  </si>
  <si>
    <t>株式会社東急パワーサプライ</t>
  </si>
  <si>
    <t>王子・伊藤忠エネクス電力販売株式会社</t>
  </si>
  <si>
    <t>伊藤忠商事株式会社</t>
  </si>
  <si>
    <t>株式会社エコスタイル</t>
  </si>
  <si>
    <t>入間ガス株式会社</t>
  </si>
  <si>
    <t>株式会社とんでんホールディングス</t>
  </si>
  <si>
    <t>日鉄エンジニアリング株式会社</t>
  </si>
  <si>
    <t>イワタニ関東株式会社</t>
  </si>
  <si>
    <t>イワタニ首都圏株式会社</t>
  </si>
  <si>
    <t>株式会社地球クラブ</t>
  </si>
  <si>
    <t>西部瓦斯株式会社</t>
  </si>
  <si>
    <t>東邦ガス株式会社</t>
  </si>
  <si>
    <t>シナネン株式会社</t>
  </si>
  <si>
    <t>カワサキグリーンエナジー株式会社</t>
  </si>
  <si>
    <t>大一ガス株式会社</t>
  </si>
  <si>
    <t>株式会社リミックスポイント</t>
  </si>
  <si>
    <t>株式会社中海テレビ放送</t>
  </si>
  <si>
    <t>パシフィックパワー株式会社</t>
  </si>
  <si>
    <t>株式会社ジェイコム札幌</t>
  </si>
  <si>
    <t>鹿児島電力株式会社</t>
  </si>
  <si>
    <t>太陽ガス株式会社</t>
  </si>
  <si>
    <t>アーバンエナジー株式会社</t>
  </si>
  <si>
    <t>パワーネクスト株式会社</t>
  </si>
  <si>
    <t>株式会社タクマエナジー</t>
  </si>
  <si>
    <t>丸紅新電力株式会社</t>
  </si>
  <si>
    <t>奈良電力株式会社</t>
  </si>
  <si>
    <t>大東ガス株式会社</t>
  </si>
  <si>
    <t>アストモスエネルギー株式会社</t>
  </si>
  <si>
    <t>株式会社関電エネルギーソリューション</t>
  </si>
  <si>
    <t>株式会社北九州パワー</t>
  </si>
  <si>
    <t>武州瓦斯株式会社</t>
  </si>
  <si>
    <t>大垣ガス株式会社</t>
  </si>
  <si>
    <t>株式会社藤田商店</t>
  </si>
  <si>
    <t>株式会社グローバルエンジニアリング</t>
  </si>
  <si>
    <t>九州エナジー株式会社</t>
  </si>
  <si>
    <t>株式会社トヨタエナジーソリューションズ</t>
  </si>
  <si>
    <t>株式会社エナリス・パワー・マーケティング</t>
  </si>
  <si>
    <t>歌舞伎エナジー株式会社</t>
  </si>
  <si>
    <t>みやまスマートエネルギー株式会社</t>
  </si>
  <si>
    <t>エフィシエント株式会社</t>
  </si>
  <si>
    <t>株式会社生活クラブエナジー</t>
  </si>
  <si>
    <t>株式会社シーエナジー</t>
  </si>
  <si>
    <t>角栄ガス株式会社</t>
  </si>
  <si>
    <t>京葉瓦斯株式会社</t>
  </si>
  <si>
    <t>伊勢崎ガス株式会社</t>
  </si>
  <si>
    <t>キヤノンマーケティングジャパン株式会社</t>
  </si>
  <si>
    <t>株式会社とっとり市民電力</t>
  </si>
  <si>
    <t>佐野瓦斯株式会社</t>
  </si>
  <si>
    <t>桐生瓦斯株式会社</t>
  </si>
  <si>
    <t>森の電力株式会社</t>
  </si>
  <si>
    <t>株式会社アシストワンエナジー</t>
  </si>
  <si>
    <t>株式会社フソウ・エナジー</t>
  </si>
  <si>
    <t>湘南電力株式会社</t>
  </si>
  <si>
    <t>大東建託パートナーズ株式会社</t>
  </si>
  <si>
    <t>電源開発株式会社</t>
  </si>
  <si>
    <t>鈴与商事株式会社</t>
  </si>
  <si>
    <t>ワタミエナジー株式会社</t>
  </si>
  <si>
    <t>株式会社パルシステム電力</t>
  </si>
  <si>
    <t>ひおき地域エネルギー株式会社</t>
  </si>
  <si>
    <t>和歌山電力株式会社</t>
  </si>
  <si>
    <t>九電みらいエナジー株式会社</t>
  </si>
  <si>
    <t>株式会社フォレストパワー</t>
  </si>
  <si>
    <t>日高都市ガス株式会社</t>
  </si>
  <si>
    <t>株式会社アドバンテック</t>
  </si>
  <si>
    <t>ローカルエナジー株式会社</t>
  </si>
  <si>
    <t>エネックス株式会社</t>
  </si>
  <si>
    <t>株式会社レクスポート</t>
  </si>
  <si>
    <t>なでしこ電力株式会社</t>
  </si>
  <si>
    <t>日田グリーン電力株式会社</t>
  </si>
  <si>
    <t>埼玉ガス株式会社</t>
  </si>
  <si>
    <t>宮崎パワーライン株式会社</t>
  </si>
  <si>
    <t>株式会社パワー・オプティマイザー</t>
  </si>
  <si>
    <t>株式会社岩手ウッドパワー</t>
  </si>
  <si>
    <t>里山パワーワークス株式会社</t>
  </si>
  <si>
    <t>株式会社中之条パワー</t>
  </si>
  <si>
    <t>日産トレーデイング株式会社</t>
  </si>
  <si>
    <t>はりま電力株式会社</t>
  </si>
  <si>
    <t>株式会社浜松新電力</t>
  </si>
  <si>
    <t>ゼロワットパワー株式会社</t>
  </si>
  <si>
    <t>アストマックス株式会社</t>
  </si>
  <si>
    <t>株式会社やまがた新電力</t>
  </si>
  <si>
    <t>株式会社グリーンパワー大東</t>
  </si>
  <si>
    <t>御所野縄文電力株式会社</t>
  </si>
  <si>
    <t>宮古新電力株式会社</t>
  </si>
  <si>
    <t>長崎地域電力株式会社</t>
  </si>
  <si>
    <t>株式会社エネアーク関西</t>
  </si>
  <si>
    <t>近畿電力株式会社</t>
  </si>
  <si>
    <t>新電力おおいた株式会社</t>
  </si>
  <si>
    <t>株式会社日本セレモニー</t>
  </si>
  <si>
    <t>株式会社池見石油店</t>
  </si>
  <si>
    <t>芝浦電力株式会社</t>
  </si>
  <si>
    <t>株式会社地域創生ホールディングス</t>
  </si>
  <si>
    <t>株式会社エーコープサービス</t>
  </si>
  <si>
    <t>山陰エレキ・アライアンス株式会社</t>
  </si>
  <si>
    <t>山陰酸素工業株式会社</t>
  </si>
  <si>
    <t>武陽ガス株式会社</t>
  </si>
  <si>
    <t>東京電力エナジーパートナー株式会社</t>
  </si>
  <si>
    <t>中部電力ミライズ株式会社</t>
  </si>
  <si>
    <t>北陸電力株式会社</t>
  </si>
  <si>
    <t>中国電力株式会社</t>
  </si>
  <si>
    <t>四国電力株式会社</t>
  </si>
  <si>
    <t>九州電力株式会社</t>
  </si>
  <si>
    <t>沖縄電力株式会社</t>
  </si>
  <si>
    <t>北日本石油株式会社</t>
  </si>
  <si>
    <t>千葉電力株式会社</t>
  </si>
  <si>
    <t>やめエネルギー株式会社</t>
  </si>
  <si>
    <t>株式会社アースインフィニティ</t>
  </si>
  <si>
    <t>足利ガス株式会社</t>
  </si>
  <si>
    <t>米子瓦斯株式会社</t>
  </si>
  <si>
    <t>株式会社エルピオ</t>
  </si>
  <si>
    <t>浜田ガス株式会社</t>
  </si>
  <si>
    <t>株式会社アメニティ電力</t>
  </si>
  <si>
    <t>岡田建設株式会社</t>
  </si>
  <si>
    <t>出雲ガス株式会社</t>
  </si>
  <si>
    <t>株式会社ファミリーネット・ジャパン</t>
  </si>
  <si>
    <t>フラワーペイメント株式会社</t>
  </si>
  <si>
    <t>全農エネルギー株式会社</t>
  </si>
  <si>
    <t>株式会社ハルエネ</t>
  </si>
  <si>
    <t>株式会社ビビット</t>
  </si>
  <si>
    <t>株式会社おおた電力</t>
  </si>
  <si>
    <t>伊藤忠プランテック株式会社</t>
  </si>
  <si>
    <t>株式会社オカモト</t>
  </si>
  <si>
    <t>キタコー株式会社</t>
  </si>
  <si>
    <t>香川電力株式会社　</t>
  </si>
  <si>
    <t>株式会社沖縄ガスニューパワー</t>
  </si>
  <si>
    <t>諏訪瓦斯株式会社</t>
  </si>
  <si>
    <t>エッセンシャルエナジー株式会社</t>
  </si>
  <si>
    <t>株式会社いちき串木野電力</t>
  </si>
  <si>
    <t>西武ガス株式会社</t>
  </si>
  <si>
    <t>松本ガス株式会社</t>
  </si>
  <si>
    <t>南部だんだんエナジー株式会社</t>
  </si>
  <si>
    <t>株式会社エフエネ</t>
  </si>
  <si>
    <t>こなんウルトラパワー株式会社</t>
  </si>
  <si>
    <t>奥出雲電力株式会社</t>
  </si>
  <si>
    <t>株式会社成田香取エネルギー</t>
  </si>
  <si>
    <t>ふくしま新電力株式会社</t>
  </si>
  <si>
    <t>株式会社エネクスライフサービス</t>
  </si>
  <si>
    <t>ネイチャーエナジー小国株式会社</t>
  </si>
  <si>
    <t>リエスパワーネクスト株式会社</t>
  </si>
  <si>
    <t>エネルギーパワー株式会社</t>
  </si>
  <si>
    <t>株式会社グリムスパワー</t>
  </si>
  <si>
    <t>本庄ガス株式会社</t>
  </si>
  <si>
    <t>青森県民エナジー株式会社</t>
  </si>
  <si>
    <t>国際航業株式会社</t>
  </si>
  <si>
    <t>ローカルでんき株式会社</t>
  </si>
  <si>
    <t>株式会社明治産業</t>
  </si>
  <si>
    <t>岡山電力株式会社</t>
  </si>
  <si>
    <t>ミライフ株式会社</t>
  </si>
  <si>
    <t>うすきエネルギー株式会社</t>
  </si>
  <si>
    <t>森のエネルギー株式会社</t>
  </si>
  <si>
    <t>岐阜電力株式会社</t>
  </si>
  <si>
    <t>名南共同エネルギー株式会社</t>
  </si>
  <si>
    <t>福井電力株式会社</t>
  </si>
  <si>
    <t>エネラボ株式会社</t>
  </si>
  <si>
    <t>スマートエナジー磐田株式会社</t>
  </si>
  <si>
    <t>エネトレード株式会社</t>
  </si>
  <si>
    <t>ニシムラ株式会社</t>
  </si>
  <si>
    <t>株式会社さくら新電力</t>
  </si>
  <si>
    <t>株式会社グローアップ</t>
  </si>
  <si>
    <t>いこま市民パワー株式会社</t>
  </si>
  <si>
    <t>おもてなし山形株式会社</t>
  </si>
  <si>
    <t>長野都市ガス株式会社</t>
  </si>
  <si>
    <t>上田ガス株式会社</t>
  </si>
  <si>
    <t>株式会社シグナストラスト</t>
  </si>
  <si>
    <t>ゲーテハウス株式会社</t>
  </si>
  <si>
    <t>兵庫電力株式会社</t>
  </si>
  <si>
    <t>東北電力エナジートレーディング株式会社</t>
  </si>
  <si>
    <t>株式会社まち未来製作所</t>
  </si>
  <si>
    <t>株式会社どさんこパワー</t>
  </si>
  <si>
    <t>トリニティエナジー株式会社</t>
  </si>
  <si>
    <t>おおすみ半島スマートエネルギー株式会社</t>
  </si>
  <si>
    <t>おきなわコープエナジー株式会社</t>
  </si>
  <si>
    <t>弘前ガス株式会社</t>
  </si>
  <si>
    <t>くるめエネルギー株式会社</t>
  </si>
  <si>
    <t>松阪新電力株式会社</t>
  </si>
  <si>
    <t>ヒューリックプロパティソリューション株式会社</t>
  </si>
  <si>
    <t>宮崎電力株式会社</t>
  </si>
  <si>
    <t>株式会社ぶんごおおのエナジー</t>
  </si>
  <si>
    <t>ヴィジョナリーパワー株式会社</t>
  </si>
  <si>
    <t>有明エナジー株式会社</t>
  </si>
  <si>
    <t>厚木瓦斯株式会社</t>
  </si>
  <si>
    <t>株式会社エネ・ビジョン</t>
  </si>
  <si>
    <t>イワタニ三重株式会社</t>
  </si>
  <si>
    <t>株式会社マルヰ</t>
  </si>
  <si>
    <t>大多喜ガス株式会社</t>
  </si>
  <si>
    <t>鈴与電力株式会社</t>
  </si>
  <si>
    <t>コープ電力株式会社</t>
  </si>
  <si>
    <t>亀岡ふるさとエナジー株式会社</t>
  </si>
  <si>
    <t>株式会社織戸組</t>
  </si>
  <si>
    <t>株式会社グローバルキャスト</t>
  </si>
  <si>
    <t>日本エネルギー総合システム株式会社</t>
  </si>
  <si>
    <t>イワタニ東海株式会社</t>
  </si>
  <si>
    <t>株式会社ところざわ未来電力</t>
  </si>
  <si>
    <t>朝日ガスエナジー株式会社</t>
  </si>
  <si>
    <t>株式会社エネファント</t>
  </si>
  <si>
    <t>株式会社エスエナジー</t>
  </si>
  <si>
    <t>秩父新電力株式会社</t>
  </si>
  <si>
    <t>みよしエナジー株式会社</t>
  </si>
  <si>
    <t>綿半パートナーズ株式会社</t>
  </si>
  <si>
    <t>株式会社かみでん里山公社</t>
  </si>
  <si>
    <t>株式会社三郷ひまわりエナジー</t>
  </si>
  <si>
    <t>株式会社球磨村森電力</t>
  </si>
  <si>
    <t>株式会社エコログ</t>
  </si>
  <si>
    <t>飯田まちづくり電力株式会社</t>
  </si>
  <si>
    <t>イワタニ長野株式会社</t>
  </si>
  <si>
    <t>シェルジャパン株式会社</t>
  </si>
  <si>
    <t>石油資源開発株式会社</t>
  </si>
  <si>
    <t>越後天然ガス株式会社</t>
  </si>
  <si>
    <t>坂戸ガス株式会社</t>
  </si>
  <si>
    <t>株式会社デベロップ</t>
  </si>
  <si>
    <t>株式会社テレ・マーカー</t>
  </si>
  <si>
    <t>福島フェニックス電力株式会社</t>
  </si>
  <si>
    <t>株式会社美作国電力</t>
  </si>
  <si>
    <t>八幡商事株式会社</t>
  </si>
  <si>
    <t>おいでんエネルギー株式会社</t>
  </si>
  <si>
    <t>株式会社イシオ</t>
  </si>
  <si>
    <t>北陸電力ビズ・エナジーソリューション株式会社</t>
  </si>
  <si>
    <t>富士山エナジー株式会社</t>
  </si>
  <si>
    <t>グリーンシティこばやし株式会社</t>
  </si>
  <si>
    <t>株式会社吉田石油店</t>
  </si>
  <si>
    <t>スマートエナジー熊本株式会社</t>
  </si>
  <si>
    <t>福山未来エナジー株式会社</t>
  </si>
  <si>
    <t>五島市民電力株式会社</t>
  </si>
  <si>
    <t>リストプロパティーズ株式会社</t>
  </si>
  <si>
    <t>株式会社情熱電力</t>
  </si>
  <si>
    <t>株式会社センカク</t>
  </si>
  <si>
    <t>株式会社ミナサポ</t>
  </si>
  <si>
    <t>唐津電力株式会社</t>
  </si>
  <si>
    <t>株式会社イーネットワーク</t>
  </si>
  <si>
    <t>スマートエコエナジー株式会社</t>
  </si>
  <si>
    <t>アイエスジー株式会社</t>
  </si>
  <si>
    <t>新電力新潟株式会社</t>
  </si>
  <si>
    <t>気仙沼グリーンエナジー株式会社</t>
  </si>
  <si>
    <t>株式会社ユーラスグリーンエナジー</t>
  </si>
  <si>
    <t>酒田天然瓦斯株式会社</t>
  </si>
  <si>
    <t>東亜ガス株式会社</t>
  </si>
  <si>
    <t>株式会社三河の山里コミュニティパワー</t>
  </si>
  <si>
    <t>新潟スワンエナジー株式会社</t>
  </si>
  <si>
    <t>グリーンピープルズパワー株式会社</t>
  </si>
  <si>
    <t>株式会社マルイファシリティーズ</t>
  </si>
  <si>
    <t>株式会社デンケン</t>
  </si>
  <si>
    <t>株式会社東名</t>
  </si>
  <si>
    <t>スマート電気株式会社</t>
  </si>
  <si>
    <t>株式会社唐津パワーホールディングス</t>
  </si>
  <si>
    <t>株式会社クリーンエネルギー総合研究所</t>
  </si>
  <si>
    <t>デジタルグリッド株式会社</t>
  </si>
  <si>
    <t>株式会社西九州させぼパワーズ</t>
  </si>
  <si>
    <t>たんたんエナジー株式会社</t>
  </si>
  <si>
    <t>株式会社能勢・豊能まちづくり</t>
  </si>
  <si>
    <t>株式会社再エネ思考電力</t>
  </si>
  <si>
    <t>株式会社ジャパネットサービスイノベーション</t>
  </si>
  <si>
    <t>株式会社しおさい電力</t>
  </si>
  <si>
    <t>会津エナジー株式会社</t>
  </si>
  <si>
    <t>うべ未来エネルギー株式会社</t>
  </si>
  <si>
    <t>永井自動車工業株式会社</t>
  </si>
  <si>
    <t>陸前高田しみんエネルギー株式会社</t>
  </si>
  <si>
    <t>株式会社チャームドライフ</t>
  </si>
  <si>
    <t>スターティア株式会社</t>
  </si>
  <si>
    <t>東広島スマートエネルギー株式会社</t>
  </si>
  <si>
    <t>旭化成株式会社</t>
  </si>
  <si>
    <t>京和ガス株式会社</t>
  </si>
  <si>
    <t>株式会社エフオン</t>
  </si>
  <si>
    <t>株式会社岡崎さくら電力</t>
  </si>
  <si>
    <t>神戸電力株式会社</t>
  </si>
  <si>
    <t>アークエルテクノロジーズ株式会社</t>
  </si>
  <si>
    <t>エルメック株式会社</t>
  </si>
  <si>
    <t>株式会社オズエナジー</t>
  </si>
  <si>
    <t>レモンガス株式会社</t>
  </si>
  <si>
    <t>株式会社日本海水</t>
  </si>
  <si>
    <t>中小企業支援株式会社</t>
  </si>
  <si>
    <t>八千代エンジニヤリング株式会社</t>
  </si>
  <si>
    <t>神楽電力株式会社</t>
  </si>
  <si>
    <t>ゆきぐに新電力株式会社</t>
  </si>
  <si>
    <t>株式会社ながさきサステナエナジー</t>
  </si>
  <si>
    <t>株式会社グルーヴエナジー</t>
  </si>
  <si>
    <t>高知ニューエナジー株式会社</t>
  </si>
  <si>
    <t>もみじ電力株式会社</t>
  </si>
  <si>
    <t>株式会社縁人</t>
  </si>
  <si>
    <t>株式会社ルーク</t>
  </si>
  <si>
    <t>かけがわ報徳パワー株式会社</t>
  </si>
  <si>
    <t>穂の国とよはし電力株式会社</t>
  </si>
  <si>
    <t>イワタニセントラル北海道株式会社</t>
  </si>
  <si>
    <t>ホームタウンエナジー株式会社</t>
  </si>
  <si>
    <t>株式会社彩の国でんき</t>
  </si>
  <si>
    <t>三河商事株式会社</t>
  </si>
  <si>
    <t>沖縄新エネ開発株式会社</t>
  </si>
  <si>
    <t>株式会社ほくだん</t>
  </si>
  <si>
    <t>株式会社丸の内電力</t>
  </si>
  <si>
    <t>株式会社中京電力</t>
  </si>
  <si>
    <t>株式会社クオリティプラス</t>
  </si>
  <si>
    <t>東北電力フロンティア株式会社</t>
  </si>
  <si>
    <t>株式会社ファラデー</t>
  </si>
  <si>
    <t>出雲ケーブルビジョン株式会社</t>
  </si>
  <si>
    <t>いずも縁結び電力株式会社</t>
  </si>
  <si>
    <t>宇都宮ライトパワー株式会社</t>
  </si>
  <si>
    <t>合同会社北上新電力</t>
  </si>
  <si>
    <t>生活協同組合コープこうべ</t>
  </si>
  <si>
    <t>一般社団法人東松島みらいとし機構</t>
  </si>
  <si>
    <t>一般社団法人グリーンコープでんき</t>
  </si>
  <si>
    <t>公益財団法人東京都環境公社</t>
  </si>
  <si>
    <t>ティーダッシュ合同会社</t>
  </si>
  <si>
    <t>バンプーパワートレーディング合同会社</t>
  </si>
  <si>
    <t>フィンテックラボ協同組合</t>
  </si>
  <si>
    <t>生活協同組合ひろしま</t>
  </si>
  <si>
    <t>サントラベラーズサービス有限会社</t>
  </si>
  <si>
    <t>排出係数</t>
    <rPh sb="0" eb="2">
      <t>ハイシュツ</t>
    </rPh>
    <rPh sb="2" eb="4">
      <t>ケイスウ</t>
    </rPh>
    <phoneticPr fontId="2"/>
  </si>
  <si>
    <t>スマートPVメーター</t>
    <phoneticPr fontId="2"/>
  </si>
  <si>
    <t>各種機械損料</t>
    <rPh sb="0" eb="6">
      <t>カクシュキカイソンリョウ</t>
    </rPh>
    <phoneticPr fontId="2"/>
  </si>
  <si>
    <t>パワーコンディショナー②</t>
    <phoneticPr fontId="2"/>
  </si>
  <si>
    <t>ユニック運搬費</t>
    <rPh sb="4" eb="7">
      <t>ウンパンヒ</t>
    </rPh>
    <phoneticPr fontId="2"/>
  </si>
  <si>
    <t>太陽光パネル①</t>
    <rPh sb="0" eb="3">
      <t>タイヨウコウ</t>
    </rPh>
    <phoneticPr fontId="2"/>
  </si>
  <si>
    <t>パワーコンディショナー①</t>
    <phoneticPr fontId="2"/>
  </si>
  <si>
    <t>代表者の氏名</t>
    <rPh sb="0" eb="3">
      <t>ダイヒョウシャ</t>
    </rPh>
    <rPh sb="4" eb="6">
      <t>シメイ</t>
    </rPh>
    <phoneticPr fontId="2"/>
  </si>
  <si>
    <t>所在地</t>
    <rPh sb="0" eb="3">
      <t>ショザイチ</t>
    </rPh>
    <phoneticPr fontId="2"/>
  </si>
  <si>
    <t>商号又は名称</t>
    <rPh sb="0" eb="2">
      <t>ショウゴウ</t>
    </rPh>
    <rPh sb="2" eb="3">
      <t>マタ</t>
    </rPh>
    <rPh sb="4" eb="6">
      <t>メイショウ</t>
    </rPh>
    <phoneticPr fontId="2"/>
  </si>
  <si>
    <t>【留意事項】</t>
    <rPh sb="1" eb="5">
      <t>リュウイジコウ</t>
    </rPh>
    <phoneticPr fontId="2"/>
  </si>
  <si>
    <t>ケーブル（DC）PV～PCS</t>
    <phoneticPr fontId="2"/>
  </si>
  <si>
    <t>ケーブル（DC）蓄電池～PCS</t>
    <rPh sb="8" eb="11">
      <t>チクデンチ</t>
    </rPh>
    <phoneticPr fontId="2"/>
  </si>
  <si>
    <t>ケーブル（AC）PCS～電源（分電盤、キュービクル等）</t>
    <rPh sb="12" eb="14">
      <t>デンゲン</t>
    </rPh>
    <rPh sb="15" eb="18">
      <t>ブンデンバン</t>
    </rPh>
    <rPh sb="25" eb="26">
      <t>トウ</t>
    </rPh>
    <phoneticPr fontId="2"/>
  </si>
  <si>
    <t>蓄電池ユニット</t>
    <rPh sb="0" eb="3">
      <t>チクデンチ</t>
    </rPh>
    <phoneticPr fontId="2"/>
  </si>
  <si>
    <t>設置補強用取付板、金具</t>
    <rPh sb="0" eb="2">
      <t>セッチ</t>
    </rPh>
    <rPh sb="2" eb="5">
      <t>ホキョウヨウ</t>
    </rPh>
    <rPh sb="5" eb="7">
      <t>トリツケ</t>
    </rPh>
    <rPh sb="7" eb="8">
      <t>イタ</t>
    </rPh>
    <rPh sb="9" eb="11">
      <t>カナグ</t>
    </rPh>
    <phoneticPr fontId="2"/>
  </si>
  <si>
    <t>パワーコンディショナー　電気工事</t>
    <rPh sb="12" eb="14">
      <t>デンキ</t>
    </rPh>
    <rPh sb="14" eb="16">
      <t>コウジ</t>
    </rPh>
    <phoneticPr fontId="2"/>
  </si>
  <si>
    <t>蓄電池　電気工事</t>
    <rPh sb="0" eb="3">
      <t>チクデンチ</t>
    </rPh>
    <rPh sb="4" eb="6">
      <t>デンキ</t>
    </rPh>
    <rPh sb="6" eb="8">
      <t>コウジ</t>
    </rPh>
    <phoneticPr fontId="2"/>
  </si>
  <si>
    <t>試運転動作確認</t>
    <rPh sb="0" eb="3">
      <t>シウンテン</t>
    </rPh>
    <rPh sb="3" eb="5">
      <t>ドウサ</t>
    </rPh>
    <rPh sb="5" eb="7">
      <t>カクニン</t>
    </rPh>
    <phoneticPr fontId="2"/>
  </si>
  <si>
    <t>25万円/kW（DC）を太陽光発電設備設置経費の上限とする。なお、補助率は2/3とする。</t>
    <rPh sb="2" eb="4">
      <t>マンエン</t>
    </rPh>
    <rPh sb="12" eb="15">
      <t>タイヨウコウ</t>
    </rPh>
    <rPh sb="15" eb="17">
      <t>ハツデン</t>
    </rPh>
    <rPh sb="17" eb="19">
      <t>セツビ</t>
    </rPh>
    <rPh sb="19" eb="21">
      <t>セッチ</t>
    </rPh>
    <rPh sb="21" eb="23">
      <t>ケイヒ</t>
    </rPh>
    <rPh sb="24" eb="26">
      <t>ジョウゲン</t>
    </rPh>
    <phoneticPr fontId="2"/>
  </si>
  <si>
    <t>ケーブル</t>
    <phoneticPr fontId="2"/>
  </si>
  <si>
    <t>追加分電盤</t>
    <rPh sb="0" eb="2">
      <t>ツイカ</t>
    </rPh>
    <rPh sb="2" eb="5">
      <t>ブンデンバン</t>
    </rPh>
    <phoneticPr fontId="2"/>
  </si>
  <si>
    <t>契約ブレーカー変更</t>
    <rPh sb="0" eb="2">
      <t>ケイヤク</t>
    </rPh>
    <rPh sb="7" eb="9">
      <t>ヘンコウ</t>
    </rPh>
    <phoneticPr fontId="2"/>
  </si>
  <si>
    <t>キュービクル保護機器（OVGR）</t>
    <rPh sb="6" eb="8">
      <t>ホゴ</t>
    </rPh>
    <rPh sb="8" eb="10">
      <t>キキ</t>
    </rPh>
    <phoneticPr fontId="2"/>
  </si>
  <si>
    <t>キュービクル保護機器（RPR）</t>
    <rPh sb="6" eb="8">
      <t>ホゴ</t>
    </rPh>
    <rPh sb="8" eb="10">
      <t>キキ</t>
    </rPh>
    <phoneticPr fontId="2"/>
  </si>
  <si>
    <t>事前調査費</t>
    <phoneticPr fontId="2"/>
  </si>
  <si>
    <t>または</t>
    <phoneticPr fontId="2"/>
  </si>
  <si>
    <t>薄赤</t>
    <rPh sb="0" eb="1">
      <t>ウス</t>
    </rPh>
    <rPh sb="1" eb="2">
      <t>アカ</t>
    </rPh>
    <phoneticPr fontId="2"/>
  </si>
  <si>
    <t>薄青</t>
    <rPh sb="0" eb="1">
      <t>ウス</t>
    </rPh>
    <rPh sb="1" eb="2">
      <t>アオ</t>
    </rPh>
    <phoneticPr fontId="2"/>
  </si>
  <si>
    <t>（注１）</t>
    <rPh sb="1" eb="2">
      <t>チュウ</t>
    </rPh>
    <phoneticPr fontId="2"/>
  </si>
  <si>
    <t>の項目に記入してください。</t>
    <rPh sb="1" eb="3">
      <t>コウモク</t>
    </rPh>
    <rPh sb="4" eb="6">
      <t>キニュウ</t>
    </rPh>
    <phoneticPr fontId="2"/>
  </si>
  <si>
    <r>
      <t>（注５）本エクセルでは自動計算されるよう数式を入力していますが、</t>
    </r>
    <r>
      <rPr>
        <u/>
        <sz val="11"/>
        <color theme="1"/>
        <rFont val="ＭＳ ゴシック"/>
        <family val="3"/>
        <charset val="128"/>
      </rPr>
      <t>見積額に誤りが無いか必ず手計算で確認をした上で提出してください。</t>
    </r>
    <rPh sb="4" eb="5">
      <t>ホン</t>
    </rPh>
    <rPh sb="11" eb="15">
      <t>ジドウケイサン</t>
    </rPh>
    <rPh sb="20" eb="22">
      <t>スウシキ</t>
    </rPh>
    <rPh sb="23" eb="25">
      <t>ニュウリョク</t>
    </rPh>
    <rPh sb="32" eb="35">
      <t>ミツモリガク</t>
    </rPh>
    <rPh sb="36" eb="37">
      <t>アヤマ</t>
    </rPh>
    <rPh sb="39" eb="40">
      <t>ナ</t>
    </rPh>
    <rPh sb="42" eb="43">
      <t>カナラ</t>
    </rPh>
    <rPh sb="44" eb="47">
      <t>テケイサン</t>
    </rPh>
    <rPh sb="48" eb="50">
      <t>カクニン</t>
    </rPh>
    <rPh sb="53" eb="54">
      <t>ウエ</t>
    </rPh>
    <rPh sb="55" eb="57">
      <t>テイシュツ</t>
    </rPh>
    <phoneticPr fontId="2"/>
  </si>
  <si>
    <t>（注３）見積者（商号又は名称、代表者の氏名、所在地等）に記名のうえ押印してください。</t>
    <rPh sb="22" eb="25">
      <t>ショザイチ</t>
    </rPh>
    <rPh sb="25" eb="26">
      <t>トウ</t>
    </rPh>
    <phoneticPr fontId="2"/>
  </si>
  <si>
    <t>令和　年　月　日</t>
    <rPh sb="0" eb="2">
      <t>レイワ</t>
    </rPh>
    <rPh sb="3" eb="4">
      <t>ネン</t>
    </rPh>
    <rPh sb="5" eb="6">
      <t>ガツ</t>
    </rPh>
    <rPh sb="7" eb="8">
      <t>ニチ</t>
    </rPh>
    <phoneticPr fontId="2"/>
  </si>
  <si>
    <t>取付金具</t>
    <rPh sb="0" eb="4">
      <t>トリツケカナグ</t>
    </rPh>
    <phoneticPr fontId="2"/>
  </si>
  <si>
    <t>工事種別</t>
    <rPh sb="0" eb="2">
      <t>コウジ</t>
    </rPh>
    <rPh sb="2" eb="4">
      <t>シュベツ</t>
    </rPh>
    <phoneticPr fontId="2"/>
  </si>
  <si>
    <t>（注２）お客様（需要家）の宛名を記名してください。</t>
    <rPh sb="5" eb="7">
      <t>キャクサマ</t>
    </rPh>
    <rPh sb="8" eb="11">
      <t>ジュヨウカ</t>
    </rPh>
    <rPh sb="13" eb="15">
      <t>アテナ</t>
    </rPh>
    <rPh sb="16" eb="18">
      <t>キメイ</t>
    </rPh>
    <phoneticPr fontId="2"/>
  </si>
  <si>
    <t>（宛名）　　　様</t>
    <rPh sb="1" eb="3">
      <t>アテナ</t>
    </rPh>
    <rPh sb="7" eb="8">
      <t>サマ</t>
    </rPh>
    <phoneticPr fontId="2"/>
  </si>
  <si>
    <t>（注４）内訳明細書を添付してください。</t>
    <phoneticPr fontId="2"/>
  </si>
  <si>
    <t>②</t>
    <phoneticPr fontId="2"/>
  </si>
  <si>
    <t>③</t>
    <phoneticPr fontId="2"/>
  </si>
  <si>
    <t>24.2万円/kWhを蓄電池システム設置経費の上限とする。なお、補助率は3/4とする。</t>
    <rPh sb="4" eb="6">
      <t>マンエン</t>
    </rPh>
    <rPh sb="11" eb="14">
      <t>チクデンチ</t>
    </rPh>
    <rPh sb="18" eb="20">
      <t>セッチ</t>
    </rPh>
    <rPh sb="20" eb="22">
      <t>ケイヒ</t>
    </rPh>
    <rPh sb="23" eb="25">
      <t>ジョウゲン</t>
    </rPh>
    <phoneticPr fontId="2"/>
  </si>
  <si>
    <t>【野立て】内訳明細書</t>
    <rPh sb="1" eb="3">
      <t>ノダ</t>
    </rPh>
    <rPh sb="5" eb="7">
      <t>ウチワケ</t>
    </rPh>
    <rPh sb="7" eb="10">
      <t>メイサイショ</t>
    </rPh>
    <phoneticPr fontId="2"/>
  </si>
  <si>
    <t>⇒本事業太陽光kWh単価</t>
    <rPh sb="1" eb="2">
      <t>ホン</t>
    </rPh>
    <rPh sb="2" eb="4">
      <t>ジギョウ</t>
    </rPh>
    <rPh sb="4" eb="7">
      <t>タイヨウコウ</t>
    </rPh>
    <rPh sb="10" eb="12">
      <t>タンカ</t>
    </rPh>
    <phoneticPr fontId="2"/>
  </si>
  <si>
    <t>【№4】</t>
    <phoneticPr fontId="2"/>
  </si>
  <si>
    <t>【№4】</t>
    <phoneticPr fontId="2"/>
  </si>
  <si>
    <r>
      <t xml:space="preserve">　⇒年間発電量
</t>
    </r>
    <r>
      <rPr>
        <sz val="9"/>
        <color theme="1"/>
        <rFont val="ＭＳ ゴシック"/>
        <family val="3"/>
        <charset val="128"/>
      </rPr>
      <t>　</t>
    </r>
    <r>
      <rPr>
        <sz val="10"/>
        <color theme="1"/>
        <rFont val="ＭＳ ゴシック"/>
        <family val="3"/>
        <charset val="128"/>
      </rPr>
      <t>　（DCまたはACのいずれか低い出力
　　　×kWあたり発電量）</t>
    </r>
    <rPh sb="2" eb="4">
      <t>ネンカン</t>
    </rPh>
    <rPh sb="4" eb="6">
      <t>ハツデン</t>
    </rPh>
    <rPh sb="6" eb="7">
      <t>リョウ</t>
    </rPh>
    <rPh sb="23" eb="24">
      <t>ヒク</t>
    </rPh>
    <rPh sb="25" eb="27">
      <t>シュツリョク</t>
    </rPh>
    <rPh sb="37" eb="40">
      <t>ハツデンリョウ</t>
    </rPh>
    <phoneticPr fontId="2"/>
  </si>
  <si>
    <r>
      <t xml:space="preserve">現在の買電先の電力会社
</t>
    </r>
    <r>
      <rPr>
        <sz val="9"/>
        <color theme="1"/>
        <rFont val="ＭＳ ゴシック"/>
        <family val="3"/>
        <charset val="128"/>
      </rPr>
      <t>（予定含む）</t>
    </r>
    <rPh sb="0" eb="2">
      <t>ゲンザイ</t>
    </rPh>
    <rPh sb="3" eb="5">
      <t>カイデン</t>
    </rPh>
    <rPh sb="5" eb="6">
      <t>サキ</t>
    </rPh>
    <rPh sb="7" eb="9">
      <t>デンリョク</t>
    </rPh>
    <rPh sb="9" eb="11">
      <t>ガイシャ</t>
    </rPh>
    <rPh sb="13" eb="15">
      <t>ヨテイ</t>
    </rPh>
    <rPh sb="15" eb="16">
      <t>フク</t>
    </rPh>
    <phoneticPr fontId="2"/>
  </si>
  <si>
    <t>※買電先の電力会社が未定の場合には「未定」と記載すること。</t>
    <rPh sb="1" eb="3">
      <t>カイデン</t>
    </rPh>
    <rPh sb="3" eb="4">
      <t>サキ</t>
    </rPh>
    <rPh sb="5" eb="7">
      <t>デンリョク</t>
    </rPh>
    <rPh sb="7" eb="9">
      <t>ガイシャ</t>
    </rPh>
    <rPh sb="10" eb="12">
      <t>ミテイ</t>
    </rPh>
    <rPh sb="13" eb="15">
      <t>バアイ</t>
    </rPh>
    <rPh sb="18" eb="20">
      <t>ミテイ</t>
    </rPh>
    <rPh sb="22" eb="24">
      <t>キサイ</t>
    </rPh>
    <phoneticPr fontId="2"/>
  </si>
  <si>
    <t>【屋根置き】内訳明細書</t>
    <rPh sb="1" eb="4">
      <t>ヤネオ</t>
    </rPh>
    <rPh sb="6" eb="8">
      <t>ウチワケ</t>
    </rPh>
    <rPh sb="8" eb="11">
      <t>メイサイショ</t>
    </rPh>
    <phoneticPr fontId="2"/>
  </si>
  <si>
    <t>見　積　書</t>
  </si>
  <si>
    <t>パワーコンディショナー
※発電設備に併設されている場合は不要</t>
    <rPh sb="13" eb="15">
      <t>ハツデン</t>
    </rPh>
    <rPh sb="15" eb="17">
      <t>セツビ</t>
    </rPh>
    <rPh sb="18" eb="20">
      <t>ヘイセツ</t>
    </rPh>
    <rPh sb="25" eb="27">
      <t>バアイ</t>
    </rPh>
    <rPh sb="28" eb="30">
      <t>フヨウ</t>
    </rPh>
    <phoneticPr fontId="2"/>
  </si>
  <si>
    <t>⇒太陽光発電システム按分率</t>
    <rPh sb="1" eb="6">
      <t>タイヨウコウハツデン</t>
    </rPh>
    <rPh sb="10" eb="12">
      <t>アンブン</t>
    </rPh>
    <rPh sb="12" eb="13">
      <t>リツ</t>
    </rPh>
    <phoneticPr fontId="2"/>
  </si>
  <si>
    <t>⇒蓄電池システム按分率</t>
    <rPh sb="1" eb="4">
      <t>チクデンチ</t>
    </rPh>
    <rPh sb="8" eb="10">
      <t>アンブン</t>
    </rPh>
    <rPh sb="10" eb="11">
      <t>リツ</t>
    </rPh>
    <phoneticPr fontId="2"/>
  </si>
  <si>
    <t>　⇒【Ａ】と【Ｃ】のうち低い金額</t>
    <rPh sb="12" eb="13">
      <t>ヒク</t>
    </rPh>
    <rPh sb="14" eb="16">
      <t>キンガク</t>
    </rPh>
    <phoneticPr fontId="2"/>
  </si>
  <si>
    <t>　⇒【Ｂ】と【Ｄ】のうち低い金額</t>
    <rPh sb="12" eb="13">
      <t>ヒク</t>
    </rPh>
    <rPh sb="14" eb="16">
      <t>キンガク</t>
    </rPh>
    <phoneticPr fontId="2"/>
  </si>
  <si>
    <r>
      <t>　⇒事業の費用効率性
　　</t>
    </r>
    <r>
      <rPr>
        <sz val="10"/>
        <color theme="1"/>
        <rFont val="ＭＳ ゴシック"/>
        <family val="3"/>
        <charset val="128"/>
      </rPr>
      <t>（CO2削減量×25万円/t-CO2）</t>
    </r>
    <rPh sb="2" eb="4">
      <t>ジギョウ</t>
    </rPh>
    <rPh sb="5" eb="7">
      <t>ヒヨウ</t>
    </rPh>
    <rPh sb="7" eb="9">
      <t>コウリツ</t>
    </rPh>
    <rPh sb="9" eb="10">
      <t>セイ</t>
    </rPh>
    <rPh sb="17" eb="19">
      <t>サクゲン</t>
    </rPh>
    <rPh sb="19" eb="20">
      <t>リョウ</t>
    </rPh>
    <rPh sb="23" eb="25">
      <t>マンエン</t>
    </rPh>
    <phoneticPr fontId="2"/>
  </si>
  <si>
    <r>
      <t>　⇒【Ａ】事業の費用効率性
　　</t>
    </r>
    <r>
      <rPr>
        <sz val="10"/>
        <color theme="1"/>
        <rFont val="ＭＳ ゴシック"/>
        <family val="3"/>
        <charset val="128"/>
      </rPr>
      <t>（太陽光発電設備按分）</t>
    </r>
    <rPh sb="5" eb="7">
      <t>ジギョウ</t>
    </rPh>
    <rPh sb="8" eb="10">
      <t>ヒヨウ</t>
    </rPh>
    <rPh sb="10" eb="12">
      <t>コウリツ</t>
    </rPh>
    <rPh sb="12" eb="13">
      <t>セイ</t>
    </rPh>
    <rPh sb="17" eb="20">
      <t>タイヨウコウ</t>
    </rPh>
    <rPh sb="20" eb="24">
      <t>ハツデンセツビ</t>
    </rPh>
    <rPh sb="24" eb="26">
      <t>アンブン</t>
    </rPh>
    <phoneticPr fontId="2"/>
  </si>
  <si>
    <r>
      <t>　⇒【Ｂ】事業の費用効率性
　　</t>
    </r>
    <r>
      <rPr>
        <sz val="10"/>
        <color theme="1"/>
        <rFont val="ＭＳ ゴシック"/>
        <family val="3"/>
        <charset val="128"/>
      </rPr>
      <t>（蓄電池システム按分）</t>
    </r>
    <rPh sb="5" eb="7">
      <t>ジギョウ</t>
    </rPh>
    <rPh sb="8" eb="10">
      <t>ヒヨウ</t>
    </rPh>
    <rPh sb="10" eb="12">
      <t>コウリツ</t>
    </rPh>
    <rPh sb="12" eb="13">
      <t>セイ</t>
    </rPh>
    <rPh sb="17" eb="20">
      <t>チクデンチ</t>
    </rPh>
    <rPh sb="24" eb="26">
      <t>アンブン</t>
    </rPh>
    <phoneticPr fontId="2"/>
  </si>
  <si>
    <t>イーレックス株式会社</t>
  </si>
  <si>
    <t>アルカナエナジー株式会社</t>
  </si>
  <si>
    <t>株式会社エネウィル</t>
  </si>
  <si>
    <t>東北電力株式会社</t>
  </si>
  <si>
    <t>久慈地域エネルギー株式会社</t>
  </si>
  <si>
    <t>日本エネルギーファーム株式会社</t>
  </si>
  <si>
    <t>A0659</t>
  </si>
  <si>
    <t>株式会社かづのパワー</t>
  </si>
  <si>
    <t>A0695</t>
  </si>
  <si>
    <t>葛尾創生電力株式会社</t>
  </si>
  <si>
    <t>株式会社みやきエネルギー</t>
  </si>
  <si>
    <t>株式会社エスコ</t>
  </si>
  <si>
    <t>大塚ビジネスサポート株式会社</t>
  </si>
  <si>
    <t>A0809</t>
  </si>
  <si>
    <t>帯広電力株式会社</t>
  </si>
  <si>
    <t>A0817</t>
  </si>
  <si>
    <t>株式会社なんとエナジー</t>
  </si>
  <si>
    <t>A0819</t>
  </si>
  <si>
    <t>株式会社ボーダレス・ジャパン</t>
  </si>
  <si>
    <t>A0820</t>
  </si>
  <si>
    <t>株式会社ワット</t>
  </si>
  <si>
    <t>A0822</t>
  </si>
  <si>
    <t>広島ガス株式会社</t>
  </si>
  <si>
    <t>A0826</t>
  </si>
  <si>
    <t>A0840</t>
  </si>
  <si>
    <t>アースシグナルソリューションズ株式会社</t>
  </si>
  <si>
    <t>系統連系対応（電力会社等）</t>
    <phoneticPr fontId="2"/>
  </si>
  <si>
    <t>東北電力等申請費用</t>
    <rPh sb="4" eb="5">
      <t>トウ</t>
    </rPh>
    <phoneticPr fontId="2"/>
  </si>
  <si>
    <r>
      <t>　⇒【Ｃ】補助対象経費上限
　</t>
    </r>
    <r>
      <rPr>
        <sz val="10"/>
        <color theme="1"/>
        <rFont val="ＭＳ ゴシック"/>
        <family val="3"/>
        <charset val="128"/>
      </rPr>
      <t>　（太陽光パネル出力×25
　　　万円）</t>
    </r>
    <rPh sb="5" eb="7">
      <t>ホジョ</t>
    </rPh>
    <rPh sb="7" eb="11">
      <t>タイショウケイヒ</t>
    </rPh>
    <rPh sb="11" eb="13">
      <t>ジョウゲン</t>
    </rPh>
    <rPh sb="17" eb="20">
      <t>タイヨウコウ</t>
    </rPh>
    <rPh sb="23" eb="25">
      <t>シュツリョク</t>
    </rPh>
    <rPh sb="32" eb="34">
      <t>マンエン</t>
    </rPh>
    <phoneticPr fontId="2"/>
  </si>
  <si>
    <r>
      <t>　⇒【Ｃ】補助対象経費上限
　</t>
    </r>
    <r>
      <rPr>
        <sz val="10"/>
        <color theme="1"/>
        <rFont val="ＭＳ ゴシック"/>
        <family val="3"/>
        <charset val="128"/>
      </rPr>
      <t>　（太陽光パネル出力×25
　　　万円）</t>
    </r>
    <rPh sb="5" eb="7">
      <t>ホジョ</t>
    </rPh>
    <rPh sb="7" eb="9">
      <t>タイショウ</t>
    </rPh>
    <rPh sb="9" eb="11">
      <t>ケイヒ</t>
    </rPh>
    <rPh sb="11" eb="13">
      <t>ジョウゲン</t>
    </rPh>
    <rPh sb="17" eb="20">
      <t>タイヨウコウ</t>
    </rPh>
    <rPh sb="23" eb="25">
      <t>シュツリョク</t>
    </rPh>
    <rPh sb="32" eb="34">
      <t>マンエン</t>
    </rPh>
    <phoneticPr fontId="2"/>
  </si>
  <si>
    <r>
      <t>　⇒【Ｄ】補助対象経費上限
　　</t>
    </r>
    <r>
      <rPr>
        <sz val="10"/>
        <color theme="1"/>
        <rFont val="ＭＳ ゴシック"/>
        <family val="3"/>
        <charset val="128"/>
      </rPr>
      <t>（蓄電池システム容量×
　　　24.2万円）</t>
    </r>
    <rPh sb="5" eb="7">
      <t>ホジョ</t>
    </rPh>
    <rPh sb="7" eb="9">
      <t>タイショウ</t>
    </rPh>
    <rPh sb="9" eb="11">
      <t>ケイヒ</t>
    </rPh>
    <rPh sb="11" eb="13">
      <t>ジョウゲン</t>
    </rPh>
    <rPh sb="17" eb="20">
      <t>チクデンチ</t>
    </rPh>
    <rPh sb="24" eb="26">
      <t>ヨウリョウ</t>
    </rPh>
    <rPh sb="35" eb="37">
      <t>マンエン</t>
    </rPh>
    <phoneticPr fontId="2"/>
  </si>
  <si>
    <t>本工事費（間接工事費）補助対象経費のうち、太陽光発電システム</t>
    <rPh sb="21" eb="26">
      <t>タイヨウコウハツデン</t>
    </rPh>
    <phoneticPr fontId="2"/>
  </si>
  <si>
    <t>本工事費（間接工事費）補助対象経費のうち、蓄電池システム</t>
    <rPh sb="21" eb="24">
      <t>チクデンチ</t>
    </rPh>
    <phoneticPr fontId="2"/>
  </si>
  <si>
    <t>太陽光発電　設置工事</t>
    <rPh sb="0" eb="3">
      <t>タイヨウコウ</t>
    </rPh>
    <rPh sb="3" eb="5">
      <t>ハツデン</t>
    </rPh>
    <rPh sb="6" eb="8">
      <t>セッチ</t>
    </rPh>
    <rPh sb="8" eb="10">
      <t>コウジ</t>
    </rPh>
    <phoneticPr fontId="2"/>
  </si>
  <si>
    <t>太陽光発電　電気工事</t>
    <rPh sb="0" eb="5">
      <t>タイヨウコウハツデン</t>
    </rPh>
    <rPh sb="6" eb="8">
      <t>デンキ</t>
    </rPh>
    <rPh sb="8" eb="10">
      <t>コウジ</t>
    </rPh>
    <phoneticPr fontId="2"/>
  </si>
  <si>
    <t>付帯工事費</t>
    <rPh sb="0" eb="5">
      <t>フタイコウジヒ</t>
    </rPh>
    <phoneticPr fontId="2"/>
  </si>
  <si>
    <t>付帯工事費合計</t>
    <rPh sb="0" eb="5">
      <t>フタイコウジヒ</t>
    </rPh>
    <rPh sb="5" eb="7">
      <t>ゴウケイ</t>
    </rPh>
    <phoneticPr fontId="2"/>
  </si>
  <si>
    <t>調査費用</t>
    <rPh sb="0" eb="2">
      <t>チョウサ</t>
    </rPh>
    <rPh sb="2" eb="4">
      <t>ヒヨウ</t>
    </rPh>
    <phoneticPr fontId="2"/>
  </si>
  <si>
    <t>測量費用</t>
    <rPh sb="0" eb="2">
      <t>ソクリョウ</t>
    </rPh>
    <rPh sb="2" eb="4">
      <t>ヒヨウ</t>
    </rPh>
    <phoneticPr fontId="2"/>
  </si>
  <si>
    <t>基本設計費用</t>
    <rPh sb="0" eb="4">
      <t>キホンセッケイ</t>
    </rPh>
    <rPh sb="4" eb="6">
      <t>ヒヨウ</t>
    </rPh>
    <phoneticPr fontId="2"/>
  </si>
  <si>
    <t>実施設計費用</t>
    <rPh sb="0" eb="4">
      <t>ジッシセッケイ</t>
    </rPh>
    <rPh sb="4" eb="6">
      <t>ヒヨウ</t>
    </rPh>
    <phoneticPr fontId="2"/>
  </si>
  <si>
    <t>工事監理費用</t>
    <rPh sb="0" eb="6">
      <t>コウジカンリヒヨウ</t>
    </rPh>
    <phoneticPr fontId="2"/>
  </si>
  <si>
    <t>試験費用</t>
    <rPh sb="0" eb="4">
      <t>シケンヒヨウ</t>
    </rPh>
    <phoneticPr fontId="2"/>
  </si>
  <si>
    <t>補助対象外経費のうち、太陽光発電システム</t>
    <phoneticPr fontId="2"/>
  </si>
  <si>
    <t>補助対象外経費のうち、蓄電池システム</t>
    <rPh sb="11" eb="14">
      <t>チクデンチ</t>
    </rPh>
    <phoneticPr fontId="2"/>
  </si>
  <si>
    <t>株式会社SEウイングズ</t>
  </si>
  <si>
    <t>(参考値)事業者全体</t>
  </si>
  <si>
    <t>株式会社Looop</t>
  </si>
  <si>
    <t>A0040</t>
  </si>
  <si>
    <t>株式会社UPDATER</t>
  </si>
  <si>
    <t>auエネルギー＆ライフ株式会社</t>
  </si>
  <si>
    <t>サーラeエナジー株式会社</t>
  </si>
  <si>
    <t>パナソニックオペレーショナルエクセレンス株式会社</t>
  </si>
  <si>
    <t>MCリテールエナジー株式会社</t>
  </si>
  <si>
    <t>リニューアブル・ジャパン株式会社</t>
  </si>
  <si>
    <t>HTBエナジー株式会社</t>
  </si>
  <si>
    <t>Japan電力株式会社</t>
  </si>
  <si>
    <t>SBパワー株式会社</t>
  </si>
  <si>
    <t>NFパワーサービス株式会社</t>
  </si>
  <si>
    <t>株式会社TTSパワー</t>
  </si>
  <si>
    <t>Next Power株式会社</t>
  </si>
  <si>
    <t>株式会社カーボンニュートラル</t>
  </si>
  <si>
    <t>A0260</t>
  </si>
  <si>
    <t>株式会社ジョヴィ</t>
  </si>
  <si>
    <t>株式会社Misumi</t>
  </si>
  <si>
    <t>MKステーションズ株式会社</t>
  </si>
  <si>
    <t>株式会社JTBコミュニケーションデザイン</t>
  </si>
  <si>
    <t>株式会社PinT</t>
  </si>
  <si>
    <t>株式会社クローバー・テクノロジーズ</t>
  </si>
  <si>
    <t>株式会社CHIBAむつざわエナジー</t>
  </si>
  <si>
    <t>株式会社CWS</t>
  </si>
  <si>
    <t>Apaman Energy株式会社</t>
  </si>
  <si>
    <t>アストマックス・エネルギー株式会社</t>
  </si>
  <si>
    <t>A0407</t>
  </si>
  <si>
    <t>ALL GREEN POWER株式会社</t>
  </si>
  <si>
    <t>株式会社MKエネルギー</t>
  </si>
  <si>
    <t>そうまIグリッド合同会社</t>
  </si>
  <si>
    <t>JPエネルギー株式会社</t>
  </si>
  <si>
    <t>Cocoテラスたがわ株式会社</t>
  </si>
  <si>
    <t>株式会社LIXIL TEPCO スマートパートナーズ</t>
  </si>
  <si>
    <t>株式会社NEXT ONE</t>
  </si>
  <si>
    <t>株式会社CDエナジーダイレクト</t>
  </si>
  <si>
    <t>Q.ENESTでんき株式会社</t>
  </si>
  <si>
    <t>ふかやeパワー株式会社</t>
  </si>
  <si>
    <t>株式会社Link Life</t>
  </si>
  <si>
    <t>株式会社karch</t>
  </si>
  <si>
    <t>くこくエネルギー株式会社</t>
  </si>
  <si>
    <t>MGCエネルギー株式会社</t>
  </si>
  <si>
    <t>A0570</t>
  </si>
  <si>
    <t>WSエナジー株式会社</t>
  </si>
  <si>
    <t>TERA Energy株式会社</t>
  </si>
  <si>
    <t>MCPD株式会社</t>
  </si>
  <si>
    <t>A0612</t>
  </si>
  <si>
    <t>株式会社LENETS</t>
  </si>
  <si>
    <t>株式会社エネクル</t>
  </si>
  <si>
    <t>A0630</t>
  </si>
  <si>
    <t>株式会社タケエイでんき</t>
  </si>
  <si>
    <t>NTTアノードエナジー株式会社</t>
  </si>
  <si>
    <t>UNIVERGY株式会社</t>
  </si>
  <si>
    <t>A0676</t>
  </si>
  <si>
    <t>KBN株式会社</t>
  </si>
  <si>
    <t>KMパワー株式会社</t>
  </si>
  <si>
    <t>株式会社Okazaki</t>
  </si>
  <si>
    <t>Castleton Commodities Japan合同会社</t>
  </si>
  <si>
    <t>エア・ウォーター・ライフソリューション株式会社</t>
  </si>
  <si>
    <t>A0733</t>
  </si>
  <si>
    <t>A0737</t>
  </si>
  <si>
    <t>T＆Tエナジー株式会社</t>
  </si>
  <si>
    <t>SustainableEnergy株式会社</t>
  </si>
  <si>
    <t>A0758</t>
  </si>
  <si>
    <t>株式会社クリーンベンチャー21</t>
  </si>
  <si>
    <t>A0772</t>
  </si>
  <si>
    <t>Y.W.C.株式会社</t>
  </si>
  <si>
    <t>A0792</t>
  </si>
  <si>
    <t>株式会社MTエナジー</t>
  </si>
  <si>
    <t>TGオクトパスエナジー株式会社</t>
  </si>
  <si>
    <t>A0799</t>
  </si>
  <si>
    <t>三菱HCキャピタルエナジー株式会社</t>
  </si>
  <si>
    <t>A0800</t>
  </si>
  <si>
    <t>株式会社Meisin</t>
  </si>
  <si>
    <t>A0802</t>
  </si>
  <si>
    <t>A0807</t>
  </si>
  <si>
    <t>恵那電力株式会社</t>
  </si>
  <si>
    <t>A0810</t>
  </si>
  <si>
    <t>フジ物産株式会社</t>
  </si>
  <si>
    <t>A0812</t>
  </si>
  <si>
    <t>金沢エナジー株式会社</t>
  </si>
  <si>
    <t>A0821</t>
  </si>
  <si>
    <t>ジケイ・スペース株式会社</t>
  </si>
  <si>
    <t>A0824</t>
  </si>
  <si>
    <t>株式会社IQg</t>
  </si>
  <si>
    <t>A0825</t>
  </si>
  <si>
    <t>株式会社FPS</t>
  </si>
  <si>
    <t>A0838</t>
  </si>
  <si>
    <t>株式会社stc</t>
  </si>
  <si>
    <t>A0839</t>
  </si>
  <si>
    <t>株式会社工営エナジー</t>
  </si>
  <si>
    <t>A0843</t>
  </si>
  <si>
    <t>シントウエナジー株式会社</t>
  </si>
  <si>
    <t>A0847</t>
  </si>
  <si>
    <t>柏崎あい・あーるエナジー株式会社</t>
  </si>
  <si>
    <t>京セラ株式会社</t>
  </si>
  <si>
    <t>A0851</t>
  </si>
  <si>
    <t>株式会社鳥取みらい電力</t>
  </si>
  <si>
    <t>A0852</t>
  </si>
  <si>
    <t>鈴鹿グリーンエナジー株式会社</t>
  </si>
  <si>
    <t>刈谷知立みらい電力株式会社</t>
  </si>
  <si>
    <t>いちのみや未来エネルギー株式会社</t>
  </si>
  <si>
    <t>A0863</t>
  </si>
  <si>
    <t>株式会社絆</t>
  </si>
  <si>
    <t>A0865</t>
  </si>
  <si>
    <t>東北エネルギーサービス株式会社</t>
  </si>
  <si>
    <t>A0866</t>
  </si>
  <si>
    <t>株式会社いなしきエナジー</t>
  </si>
  <si>
    <t>A0867</t>
  </si>
  <si>
    <t>ながのスマートパワー株式会社</t>
  </si>
  <si>
    <t>A0868</t>
  </si>
  <si>
    <t>株式会社ホクレン油機サービス</t>
  </si>
  <si>
    <t>「電気事業者別排出係数(特定排出者の温室効果ガス排出量算定用)－R6年度実績－
R8.2.25　環境省・経済産業省公表」より引用</t>
    <rPh sb="62" eb="64">
      <t>インヨウ</t>
    </rPh>
    <phoneticPr fontId="20"/>
  </si>
  <si>
    <t>【小売電気事業者】</t>
    <rPh sb="1" eb="3">
      <t>コウ</t>
    </rPh>
    <rPh sb="3" eb="5">
      <t>デンキ</t>
    </rPh>
    <rPh sb="5" eb="8">
      <t>ジギョウシャ</t>
    </rPh>
    <phoneticPr fontId="19"/>
  </si>
  <si>
    <t>登録番号</t>
    <rPh sb="0" eb="2">
      <t>トウロク</t>
    </rPh>
    <rPh sb="2" eb="4">
      <t>バンゴウ</t>
    </rPh>
    <phoneticPr fontId="19"/>
  </si>
  <si>
    <t>電気事業者名</t>
    <rPh sb="0" eb="2">
      <t>デンキ</t>
    </rPh>
    <rPh sb="2" eb="5">
      <t>ジギョウシャ</t>
    </rPh>
    <rPh sb="5" eb="6">
      <t>メイ</t>
    </rPh>
    <phoneticPr fontId="19"/>
  </si>
  <si>
    <t>メニュー名</t>
    <rPh sb="4" eb="5">
      <t>メイ</t>
    </rPh>
    <phoneticPr fontId="19"/>
  </si>
  <si>
    <t>基礎排出係数</t>
    <rPh sb="0" eb="2">
      <t>キソ</t>
    </rPh>
    <rPh sb="2" eb="4">
      <t>ハイシュツ</t>
    </rPh>
    <rPh sb="4" eb="6">
      <t>ケイスウ</t>
    </rPh>
    <phoneticPr fontId="24"/>
  </si>
  <si>
    <t>(t-CO2/kWh)</t>
    <phoneticPr fontId="19"/>
  </si>
  <si>
    <t>A0009</t>
    <phoneticPr fontId="19"/>
  </si>
  <si>
    <t>株式会社エネワンでんき</t>
  </si>
  <si>
    <t>株式会社リエネ</t>
  </si>
  <si>
    <t>A0023</t>
  </si>
  <si>
    <t>株式会社ナンワ</t>
    <phoneticPr fontId="20"/>
  </si>
  <si>
    <t>※旧株式会社ナンワエナジー</t>
    <phoneticPr fontId="20"/>
  </si>
  <si>
    <t>一般財団法人泉佐野電力</t>
  </si>
  <si>
    <t>株式会社VーPower</t>
  </si>
  <si>
    <t>ENEOS Power株式会社</t>
    <phoneticPr fontId="20"/>
  </si>
  <si>
    <t>※旧ENEOS株式会社</t>
    <phoneticPr fontId="20"/>
  </si>
  <si>
    <t>カナデビア株式会社</t>
    <phoneticPr fontId="20"/>
  </si>
  <si>
    <t>※旧日立造船株式会社</t>
    <phoneticPr fontId="20"/>
  </si>
  <si>
    <t>TOPPANホールディングス株式会社</t>
  </si>
  <si>
    <t>株式会社エクスゲート</t>
    <phoneticPr fontId="20"/>
  </si>
  <si>
    <t>※旧株式会社イーエムアイ</t>
    <phoneticPr fontId="20"/>
  </si>
  <si>
    <t>大和ハウス工業株式会社</t>
  </si>
  <si>
    <t>日本瓦斯株式会社</t>
    <phoneticPr fontId="20"/>
  </si>
  <si>
    <t>※日本ガス株式会社</t>
    <phoneticPr fontId="20"/>
  </si>
  <si>
    <t>株式会社UーPOWER</t>
  </si>
  <si>
    <t>株式会社シーラソーラー</t>
  </si>
  <si>
    <t>宮崎瓦斯株式会社</t>
    <phoneticPr fontId="20"/>
  </si>
  <si>
    <t>※旧株式会社宮崎ガスリビング</t>
    <phoneticPr fontId="20"/>
  </si>
  <si>
    <t xml:space="preserve">ミライフ東日本株式会社 </t>
  </si>
  <si>
    <t>A0266</t>
  </si>
  <si>
    <t>常石商事株式会社</t>
  </si>
  <si>
    <t>北海道電力株式会社</t>
  </si>
  <si>
    <t>関西電力株式会社</t>
  </si>
  <si>
    <t>株式会社関西空調</t>
  </si>
  <si>
    <t>レジル株式会社</t>
  </si>
  <si>
    <t>A0365</t>
    <phoneticPr fontId="19"/>
  </si>
  <si>
    <t>A0376</t>
  </si>
  <si>
    <t>自然電力株式会社</t>
  </si>
  <si>
    <t>楽天モバイル株式会社</t>
    <phoneticPr fontId="20"/>
  </si>
  <si>
    <t>※旧楽天エナジー株式会社</t>
    <phoneticPr fontId="20"/>
  </si>
  <si>
    <t>日本瓦斯株式会社</t>
  </si>
  <si>
    <t>A0454</t>
    <phoneticPr fontId="19"/>
  </si>
  <si>
    <t>株式会社テラス</t>
    <phoneticPr fontId="20"/>
  </si>
  <si>
    <t>※旧株式会社ネオ・コーポレーション</t>
    <phoneticPr fontId="20"/>
  </si>
  <si>
    <t>つばさでんき株式会社</t>
    <phoneticPr fontId="20"/>
  </si>
  <si>
    <t>※旧株式会社アルファライズ</t>
    <phoneticPr fontId="20"/>
  </si>
  <si>
    <t>株式会社フォーバルテレコム</t>
  </si>
  <si>
    <t>株式会社ストエネ</t>
  </si>
  <si>
    <t>A0532</t>
  </si>
  <si>
    <t>株式会社フリクト電力</t>
    <phoneticPr fontId="20"/>
  </si>
  <si>
    <t>※旧株式会社Mpower</t>
    <phoneticPr fontId="20"/>
  </si>
  <si>
    <t>A0574</t>
  </si>
  <si>
    <t>リニューアブルトレード株式会社</t>
  </si>
  <si>
    <t>ICT伊那みらいでんき株式会社</t>
    <phoneticPr fontId="20"/>
  </si>
  <si>
    <t>※旧丸紅伊那みらいでんき株式会社</t>
    <phoneticPr fontId="20"/>
  </si>
  <si>
    <t>RE100電力株式会社</t>
  </si>
  <si>
    <t>A0671</t>
  </si>
  <si>
    <t>株式会社スマート</t>
  </si>
  <si>
    <t>A0692</t>
    <phoneticPr fontId="19"/>
  </si>
  <si>
    <t>旭マルヰ株式会社</t>
    <phoneticPr fontId="20"/>
  </si>
  <si>
    <t>※旧旭マルヰガス株式会社</t>
    <phoneticPr fontId="20"/>
  </si>
  <si>
    <t>ENEOSリニューアブル・エナジー・ソリューションズ株式会社</t>
    <phoneticPr fontId="20"/>
  </si>
  <si>
    <t>※旧JREトレーディング株式会社</t>
    <phoneticPr fontId="20"/>
  </si>
  <si>
    <t>A0707</t>
  </si>
  <si>
    <t>Valhall合同会社</t>
  </si>
  <si>
    <t>株式会社RenoLabo</t>
  </si>
  <si>
    <t>A0720</t>
  </si>
  <si>
    <t>しろくま電力株式会社</t>
  </si>
  <si>
    <t>株式会社EFでんき</t>
    <phoneticPr fontId="20"/>
  </si>
  <si>
    <t>※旧株式会社ライフエナジー</t>
    <phoneticPr fontId="20"/>
  </si>
  <si>
    <t>A0754</t>
    <phoneticPr fontId="19"/>
  </si>
  <si>
    <t>A0773</t>
  </si>
  <si>
    <t>株式会社Qvou</t>
  </si>
  <si>
    <t>A0777</t>
  </si>
  <si>
    <t>住友商事株式会社</t>
  </si>
  <si>
    <t>最適でんき株式会社</t>
    <phoneticPr fontId="20"/>
  </si>
  <si>
    <t>※旧エナジーサプライ株式会社</t>
    <phoneticPr fontId="20"/>
  </si>
  <si>
    <t>A0844</t>
  </si>
  <si>
    <t>那須野ヶ原みらい電力株式会社</t>
  </si>
  <si>
    <t>A0849</t>
    <phoneticPr fontId="20"/>
  </si>
  <si>
    <t>A0853</t>
  </si>
  <si>
    <t>一般社団法人東北自動車産業グリーンエネルギー普及協会</t>
  </si>
  <si>
    <t>A0854</t>
  </si>
  <si>
    <t>A0857</t>
  </si>
  <si>
    <t>株式会社パワーエックス</t>
  </si>
  <si>
    <t>A0859</t>
  </si>
  <si>
    <t>A0860</t>
  </si>
  <si>
    <t>岡谷酸素株式会社</t>
  </si>
  <si>
    <t>A0869</t>
  </si>
  <si>
    <t>株式会社JR東日本商事</t>
  </si>
  <si>
    <t>A0870</t>
  </si>
  <si>
    <t>岡山ガス株式会社</t>
  </si>
  <si>
    <t>A0871</t>
  </si>
  <si>
    <t>合同会社グリーンパワーリテイリング</t>
  </si>
  <si>
    <t>A0873</t>
  </si>
  <si>
    <t>川崎未来エナジー株式会社</t>
  </si>
  <si>
    <t>A0874</t>
  </si>
  <si>
    <t>株式会社いずみみらい</t>
  </si>
  <si>
    <t>A0877</t>
  </si>
  <si>
    <t>株式会社アット東京</t>
  </si>
  <si>
    <t>A0880</t>
  </si>
  <si>
    <t>株式会社つるエネルギー</t>
  </si>
  <si>
    <t>A0881</t>
  </si>
  <si>
    <t>川重商事株式会社</t>
  </si>
  <si>
    <t>A0882</t>
  </si>
  <si>
    <t>株式会社JERA Cross</t>
  </si>
  <si>
    <t>A0883</t>
  </si>
  <si>
    <t>飛騨高山電力株式会社</t>
  </si>
  <si>
    <t>A0886</t>
  </si>
  <si>
    <t>株式会社リボンエナジー</t>
  </si>
  <si>
    <t>A0888</t>
  </si>
  <si>
    <t>株式会社大崎クリエーション</t>
  </si>
  <si>
    <t>A0890</t>
  </si>
  <si>
    <t>株式会社UPX</t>
  </si>
  <si>
    <t>A0893</t>
  </si>
  <si>
    <t>Miraiつのエナジー株式会社</t>
  </si>
  <si>
    <t>A0903</t>
  </si>
  <si>
    <t>山口グリーンエネルギー株式会社</t>
  </si>
  <si>
    <t>A0905</t>
  </si>
  <si>
    <t>株式会社はちまんたいジオパワー</t>
  </si>
  <si>
    <t>A0906</t>
  </si>
  <si>
    <t>株式会社アイモバイル</t>
  </si>
  <si>
    <t>代替値</t>
    <rPh sb="0" eb="2">
      <t>ダイタイ</t>
    </rPh>
    <rPh sb="2" eb="3">
      <t>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</si>
</sst>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0&quot;W&quot;"/>
    <numFmt numFmtId="177" formatCode="#,##0.000&quot;kW&quot;"/>
    <numFmt numFmtId="178" formatCode="#,##0&quot;円&quot;"/>
    <numFmt numFmtId="179" formatCode="#,##0.00&quot;kWh&quot;"/>
    <numFmt numFmtId="180" formatCode="\(#,##0&quot;円&quot;\)"/>
    <numFmt numFmtId="181" formatCode="#,##0.0000000000000;[Red]\-#,##0.0000000000000"/>
    <numFmt numFmtId="182" formatCode="#,##0.000000;[Red]\-#,##0.000000"/>
    <numFmt numFmtId="183" formatCode="0.000000_ "/>
    <numFmt numFmtId="184" formatCode="#,##0&quot;kWh&quot;"/>
    <numFmt numFmtId="185" formatCode="#,##0.000000&quot;t-CO2&quot;"/>
    <numFmt numFmtId="186" formatCode="#,##0.00&quot;t-CO2&quot;"/>
    <numFmt numFmtId="187" formatCode="#,##0.00&quot;kW&quot;"/>
    <numFmt numFmtId="188" formatCode="#,##0&quot;円/kW&quot;"/>
    <numFmt numFmtId="189" formatCode="#,##0.000000&quot;t-CO2/kWh&quot;"/>
    <numFmt numFmtId="190" formatCode="&quot;令&quot;&quot;和&quot;e&quot;年&quot;m&quot;月&quot;d&quot;日&quot;"/>
    <numFmt numFmtId="191" formatCode="#,##0&quot;円/kWh&quot;"/>
    <numFmt numFmtId="192" formatCode="#,##0.000&quot;kWh&quot;"/>
    <numFmt numFmtId="193" formatCode="#,##0.0&quot;円/kWh・17年&quot;"/>
    <numFmt numFmtId="194" formatCode="0_);[Red]\(0\)"/>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4"/>
      <color theme="1"/>
      <name val="ＭＳ ゴシック"/>
      <family val="3"/>
      <charset val="128"/>
    </font>
    <font>
      <sz val="12"/>
      <color theme="1"/>
      <name val="ＭＳ ゴシック"/>
      <family val="3"/>
      <charset val="128"/>
    </font>
    <font>
      <sz val="11"/>
      <name val="ＭＳ Ｐゴシック"/>
      <family val="3"/>
      <charset val="128"/>
    </font>
    <font>
      <sz val="10"/>
      <color theme="1"/>
      <name val="ＭＳ ゴシック"/>
      <family val="3"/>
      <charset val="128"/>
    </font>
    <font>
      <sz val="9"/>
      <color theme="1"/>
      <name val="ＭＳ ゴシック"/>
      <family val="3"/>
      <charset val="128"/>
    </font>
    <font>
      <sz val="9"/>
      <name val="ＭＳ ゴシック"/>
      <family val="3"/>
      <charset val="128"/>
    </font>
    <font>
      <sz val="12"/>
      <color theme="1"/>
      <name val="ＭＳ 明朝"/>
      <family val="1"/>
      <charset val="128"/>
    </font>
    <font>
      <u/>
      <sz val="11"/>
      <color theme="1"/>
      <name val="ＭＳ ゴシック"/>
      <family val="3"/>
      <charset val="128"/>
    </font>
    <font>
      <sz val="8"/>
      <color theme="1"/>
      <name val="ＭＳ ゴシック"/>
      <family val="3"/>
      <charset val="128"/>
    </font>
    <font>
      <sz val="11"/>
      <name val="ＭＳ ゴシック"/>
      <family val="3"/>
      <charset val="128"/>
    </font>
    <font>
      <b/>
      <sz val="14"/>
      <color theme="1"/>
      <name val="ＭＳ ゴシック"/>
      <family val="3"/>
      <charset val="128"/>
    </font>
    <font>
      <sz val="11"/>
      <color rgb="FF000000"/>
      <name val="ＭＳ 明朝"/>
      <family val="1"/>
      <charset val="128"/>
    </font>
    <font>
      <b/>
      <sz val="18"/>
      <color theme="1"/>
      <name val="ＭＳ ゴシック"/>
      <family val="3"/>
      <charset val="128"/>
    </font>
    <font>
      <sz val="12"/>
      <color rgb="FF000000"/>
      <name val="ＭＳ 明朝"/>
      <family val="1"/>
      <charset val="128"/>
    </font>
    <font>
      <sz val="11"/>
      <color theme="1"/>
      <name val="游ゴシック"/>
      <family val="2"/>
      <scheme val="minor"/>
    </font>
    <font>
      <sz val="6"/>
      <name val="游ゴシック"/>
      <family val="3"/>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18"/>
      <color theme="3"/>
      <name val="游ゴシック Light"/>
      <family val="3"/>
      <charset val="128"/>
      <scheme val="major"/>
    </font>
  </fonts>
  <fills count="5">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0" fontId="19" fillId="0" borderId="0"/>
  </cellStyleXfs>
  <cellXfs count="274">
    <xf numFmtId="0" fontId="0" fillId="0" borderId="0" xfId="0">
      <alignment vertical="center"/>
    </xf>
    <xf numFmtId="178" fontId="5" fillId="0" borderId="16" xfId="0" applyNumberFormat="1" applyFont="1" applyBorder="1" applyAlignment="1">
      <alignment horizontal="right" vertical="center" shrinkToFit="1"/>
    </xf>
    <xf numFmtId="180" fontId="5" fillId="0" borderId="16" xfId="0" applyNumberFormat="1" applyFont="1" applyBorder="1" applyAlignment="1">
      <alignment horizontal="right" vertical="center" shrinkToFit="1"/>
    </xf>
    <xf numFmtId="0" fontId="6"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1" xfId="0" applyFont="1" applyBorder="1" applyAlignment="1">
      <alignment vertical="center" shrinkToFit="1"/>
    </xf>
    <xf numFmtId="38" fontId="3" fillId="0" borderId="1" xfId="1" applyFont="1" applyBorder="1" applyAlignment="1" applyProtection="1">
      <alignment vertical="center" shrinkToFit="1"/>
    </xf>
    <xf numFmtId="0" fontId="3" fillId="3" borderId="1" xfId="0" applyFont="1" applyFill="1" applyBorder="1" applyAlignment="1">
      <alignment vertical="center" shrinkToFit="1"/>
    </xf>
    <xf numFmtId="38" fontId="3" fillId="3" borderId="1" xfId="1" applyFont="1" applyFill="1" applyBorder="1" applyAlignment="1" applyProtection="1">
      <alignment vertical="center" shrinkToFit="1"/>
    </xf>
    <xf numFmtId="0" fontId="3" fillId="0" borderId="9" xfId="0" applyFont="1" applyBorder="1" applyAlignment="1">
      <alignment horizontal="left" vertical="center" shrinkToFit="1"/>
    </xf>
    <xf numFmtId="0" fontId="3" fillId="0" borderId="11" xfId="0" applyFont="1" applyBorder="1" applyAlignment="1">
      <alignment horizontal="left" vertical="center" shrinkToFit="1"/>
    </xf>
    <xf numFmtId="0" fontId="3" fillId="3" borderId="11" xfId="0" applyFont="1" applyFill="1" applyBorder="1" applyAlignment="1">
      <alignment vertical="center" shrinkToFit="1"/>
    </xf>
    <xf numFmtId="0" fontId="9" fillId="0" borderId="0" xfId="0" applyFont="1" applyAlignment="1">
      <alignment horizontal="center" vertical="center"/>
    </xf>
    <xf numFmtId="0" fontId="9" fillId="0" borderId="0" xfId="0" applyFont="1">
      <alignment vertical="center"/>
    </xf>
    <xf numFmtId="0" fontId="3" fillId="0" borderId="0" xfId="0" applyFont="1" applyAlignment="1">
      <alignment vertical="top"/>
    </xf>
    <xf numFmtId="0" fontId="10" fillId="0" borderId="0" xfId="0" applyFont="1">
      <alignment vertical="center"/>
    </xf>
    <xf numFmtId="0" fontId="3" fillId="0" borderId="10" xfId="0" applyFont="1" applyBorder="1" applyAlignment="1">
      <alignment horizontal="left" vertical="center" shrinkToFit="1"/>
    </xf>
    <xf numFmtId="0" fontId="3" fillId="2" borderId="0" xfId="0" applyFont="1" applyFill="1" applyAlignment="1">
      <alignment horizontal="left" vertical="center" shrinkToFit="1"/>
    </xf>
    <xf numFmtId="0" fontId="3" fillId="0" borderId="0" xfId="0" applyFont="1" applyAlignment="1">
      <alignment horizontal="left" vertical="center" shrinkToFit="1"/>
    </xf>
    <xf numFmtId="0" fontId="3" fillId="4" borderId="0" xfId="0" applyFont="1" applyFill="1" applyAlignment="1">
      <alignment horizontal="left" vertical="center" shrinkToFit="1"/>
    </xf>
    <xf numFmtId="0" fontId="3" fillId="0" borderId="1" xfId="0" applyFont="1" applyBorder="1">
      <alignment vertical="center"/>
    </xf>
    <xf numFmtId="0" fontId="3" fillId="2" borderId="1" xfId="0" applyFont="1" applyFill="1" applyBorder="1" applyAlignment="1" applyProtection="1">
      <alignment vertical="center" shrinkToFit="1"/>
      <protection locked="0"/>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0" fontId="3" fillId="4" borderId="1" xfId="0" applyFont="1" applyFill="1" applyBorder="1" applyAlignment="1" applyProtection="1">
      <alignment horizontal="left" vertical="center" shrinkToFit="1"/>
      <protection locked="0"/>
    </xf>
    <xf numFmtId="0" fontId="14" fillId="0" borderId="1" xfId="0" applyFont="1" applyBorder="1" applyAlignment="1">
      <alignment vertical="center" shrinkToFit="1"/>
    </xf>
    <xf numFmtId="0" fontId="14" fillId="2" borderId="1" xfId="0" applyFont="1" applyFill="1" applyBorder="1" applyAlignment="1" applyProtection="1">
      <alignment vertical="center" shrinkToFit="1"/>
      <protection locked="0"/>
    </xf>
    <xf numFmtId="0" fontId="3" fillId="0" borderId="1" xfId="0" applyFont="1" applyBorder="1" applyAlignment="1">
      <alignment vertical="center" wrapText="1"/>
    </xf>
    <xf numFmtId="0" fontId="3" fillId="0" borderId="0" xfId="0" applyFont="1" applyAlignment="1">
      <alignment horizontal="center" vertical="top"/>
    </xf>
    <xf numFmtId="178" fontId="3" fillId="0" borderId="0" xfId="0" applyNumberFormat="1" applyFont="1">
      <alignment vertical="center"/>
    </xf>
    <xf numFmtId="177" fontId="3" fillId="0" borderId="0" xfId="0" applyNumberFormat="1" applyFont="1" applyAlignment="1">
      <alignment horizontal="left" vertical="center"/>
    </xf>
    <xf numFmtId="0" fontId="3" fillId="2" borderId="7" xfId="0" applyFont="1" applyFill="1" applyBorder="1" applyAlignment="1" applyProtection="1">
      <alignment vertical="center" shrinkToFit="1"/>
      <protection locked="0"/>
    </xf>
    <xf numFmtId="0" fontId="3" fillId="0" borderId="10" xfId="0" applyFont="1" applyBorder="1" applyAlignment="1">
      <alignment horizontal="center" vertical="top"/>
    </xf>
    <xf numFmtId="0" fontId="3" fillId="0" borderId="10" xfId="0" applyFont="1" applyBorder="1" applyAlignment="1">
      <alignment horizontal="left" vertical="top" wrapText="1"/>
    </xf>
    <xf numFmtId="0" fontId="3" fillId="0" borderId="10" xfId="0" applyFont="1" applyBorder="1" applyAlignment="1">
      <alignment horizontal="right" vertical="center"/>
    </xf>
    <xf numFmtId="178" fontId="3" fillId="0" borderId="10" xfId="0" applyNumberFormat="1" applyFont="1" applyBorder="1">
      <alignment vertical="center"/>
    </xf>
    <xf numFmtId="177" fontId="3" fillId="0" borderId="10" xfId="0" applyNumberFormat="1" applyFont="1" applyBorder="1" applyAlignment="1">
      <alignment horizontal="left" vertical="center"/>
    </xf>
    <xf numFmtId="0" fontId="3" fillId="0" borderId="10" xfId="0" applyFont="1" applyBorder="1" applyAlignment="1">
      <alignment vertical="center" shrinkToFit="1"/>
    </xf>
    <xf numFmtId="0" fontId="3" fillId="2" borderId="11" xfId="0" applyFont="1" applyFill="1" applyBorder="1" applyAlignment="1" applyProtection="1">
      <alignment vertical="center" shrinkToFit="1"/>
      <protection locked="0"/>
    </xf>
    <xf numFmtId="178" fontId="3" fillId="0" borderId="0" xfId="0" applyNumberFormat="1" applyFont="1" applyAlignment="1">
      <alignment horizontal="right" vertical="center"/>
    </xf>
    <xf numFmtId="0" fontId="3" fillId="0" borderId="7" xfId="0" applyFont="1" applyBorder="1" applyAlignment="1">
      <alignment vertical="center" wrapText="1"/>
    </xf>
    <xf numFmtId="0" fontId="3" fillId="0" borderId="7" xfId="0" applyFont="1" applyBorder="1" applyAlignment="1">
      <alignment vertical="center" shrinkToFit="1"/>
    </xf>
    <xf numFmtId="177" fontId="3" fillId="0" borderId="14" xfId="0" applyNumberFormat="1" applyFont="1" applyBorder="1" applyAlignment="1">
      <alignment horizontal="left" vertical="center" shrinkToFit="1"/>
    </xf>
    <xf numFmtId="184" fontId="3" fillId="0" borderId="14" xfId="0" applyNumberFormat="1" applyFont="1" applyBorder="1" applyAlignment="1">
      <alignment horizontal="left" vertical="center" shrinkToFit="1"/>
    </xf>
    <xf numFmtId="185" fontId="3" fillId="0" borderId="14" xfId="0" applyNumberFormat="1" applyFont="1" applyBorder="1" applyAlignment="1">
      <alignment horizontal="left" vertical="center" shrinkToFit="1"/>
    </xf>
    <xf numFmtId="186" fontId="3" fillId="0" borderId="14" xfId="0" applyNumberFormat="1" applyFont="1" applyBorder="1" applyAlignment="1">
      <alignment horizontal="left" vertical="center" shrinkToFit="1"/>
    </xf>
    <xf numFmtId="186" fontId="3" fillId="0" borderId="0" xfId="0" applyNumberFormat="1" applyFont="1" applyAlignment="1">
      <alignment horizontal="left" vertical="center" shrinkToFit="1"/>
    </xf>
    <xf numFmtId="178" fontId="3" fillId="0" borderId="14" xfId="0" applyNumberFormat="1" applyFont="1" applyBorder="1" applyAlignment="1">
      <alignment horizontal="left" vertical="center" shrinkToFit="1"/>
    </xf>
    <xf numFmtId="0" fontId="15" fillId="0" borderId="0" xfId="0" applyFont="1">
      <alignment vertical="center"/>
    </xf>
    <xf numFmtId="176" fontId="3" fillId="2" borderId="7" xfId="0" applyNumberFormat="1" applyFont="1" applyFill="1" applyBorder="1" applyAlignment="1" applyProtection="1">
      <alignment vertical="center" shrinkToFit="1"/>
      <protection locked="0"/>
    </xf>
    <xf numFmtId="38" fontId="3" fillId="2" borderId="9" xfId="1" applyFont="1" applyFill="1" applyBorder="1" applyAlignment="1" applyProtection="1">
      <alignment vertical="center" shrinkToFit="1"/>
      <protection locked="0"/>
    </xf>
    <xf numFmtId="38" fontId="3" fillId="2" borderId="1" xfId="1" applyFont="1" applyFill="1" applyBorder="1" applyAlignment="1" applyProtection="1">
      <alignment vertical="center" shrinkToFit="1"/>
      <protection locked="0"/>
    </xf>
    <xf numFmtId="176" fontId="3" fillId="2" borderId="1" xfId="0" applyNumberFormat="1" applyFont="1" applyFill="1" applyBorder="1" applyAlignment="1" applyProtection="1">
      <alignment vertical="center" shrinkToFit="1"/>
      <protection locked="0"/>
    </xf>
    <xf numFmtId="187" fontId="3" fillId="2" borderId="1" xfId="0" applyNumberFormat="1" applyFont="1" applyFill="1" applyBorder="1" applyAlignment="1" applyProtection="1">
      <alignment vertical="center" shrinkToFit="1"/>
      <protection locked="0"/>
    </xf>
    <xf numFmtId="178" fontId="3" fillId="0" borderId="7" xfId="0" applyNumberFormat="1" applyFont="1" applyBorder="1" applyAlignment="1">
      <alignment vertical="center" shrinkToFit="1"/>
    </xf>
    <xf numFmtId="178" fontId="3" fillId="3" borderId="0" xfId="0" applyNumberFormat="1" applyFont="1" applyFill="1" applyAlignment="1">
      <alignment vertical="center" shrinkToFit="1"/>
    </xf>
    <xf numFmtId="178" fontId="3" fillId="0" borderId="1" xfId="0" applyNumberFormat="1" applyFont="1" applyBorder="1" applyAlignment="1">
      <alignment vertical="center" shrinkToFit="1"/>
    </xf>
    <xf numFmtId="178" fontId="3" fillId="3" borderId="1" xfId="0" applyNumberFormat="1" applyFont="1" applyFill="1" applyBorder="1" applyAlignment="1">
      <alignment vertical="center" shrinkToFit="1"/>
    </xf>
    <xf numFmtId="0" fontId="14" fillId="4" borderId="1" xfId="0" applyFont="1" applyFill="1" applyBorder="1" applyAlignment="1" applyProtection="1">
      <alignment horizontal="left" vertical="center" shrinkToFit="1"/>
      <protection locked="0"/>
    </xf>
    <xf numFmtId="0" fontId="3" fillId="4" borderId="1" xfId="0" applyFont="1" applyFill="1" applyBorder="1" applyAlignment="1" applyProtection="1">
      <alignment vertical="center" shrinkToFit="1"/>
      <protection locked="0"/>
    </xf>
    <xf numFmtId="38" fontId="3" fillId="4" borderId="9" xfId="1" applyFont="1" applyFill="1" applyBorder="1" applyAlignment="1" applyProtection="1">
      <alignment vertical="center" shrinkToFit="1"/>
      <protection locked="0"/>
    </xf>
    <xf numFmtId="0" fontId="3" fillId="4" borderId="11" xfId="0" applyFont="1" applyFill="1" applyBorder="1" applyAlignment="1" applyProtection="1">
      <alignment vertical="center" shrinkToFit="1"/>
      <protection locked="0"/>
    </xf>
    <xf numFmtId="38" fontId="3" fillId="4" borderId="1" xfId="1" applyFont="1" applyFill="1" applyBorder="1" applyAlignment="1" applyProtection="1">
      <alignment vertical="center" shrinkToFit="1"/>
      <protection locked="0"/>
    </xf>
    <xf numFmtId="178" fontId="3" fillId="3" borderId="7" xfId="0" applyNumberFormat="1" applyFont="1" applyFill="1" applyBorder="1" applyAlignment="1">
      <alignment vertical="center" shrinkToFit="1"/>
    </xf>
    <xf numFmtId="38" fontId="3" fillId="2" borderId="5" xfId="1" applyFont="1" applyFill="1" applyBorder="1" applyAlignment="1" applyProtection="1">
      <alignment vertical="center" shrinkToFit="1"/>
      <protection locked="0"/>
    </xf>
    <xf numFmtId="38" fontId="3" fillId="2" borderId="7" xfId="1" applyFont="1" applyFill="1" applyBorder="1" applyAlignment="1" applyProtection="1">
      <alignment vertical="center" shrinkToFit="1"/>
      <protection locked="0"/>
    </xf>
    <xf numFmtId="178" fontId="3" fillId="0" borderId="0" xfId="0" applyNumberFormat="1" applyFont="1" applyAlignment="1">
      <alignment horizontal="right" vertical="center" shrinkToFit="1"/>
    </xf>
    <xf numFmtId="181" fontId="3" fillId="0" borderId="0" xfId="1" applyNumberFormat="1" applyFont="1" applyBorder="1" applyAlignment="1">
      <alignment horizontal="right" vertical="center" shrinkToFit="1"/>
    </xf>
    <xf numFmtId="178" fontId="3" fillId="0" borderId="0" xfId="0" applyNumberFormat="1" applyFont="1" applyAlignment="1">
      <alignment vertical="center" shrinkToFit="1"/>
    </xf>
    <xf numFmtId="179" fontId="3" fillId="0" borderId="1" xfId="0" applyNumberFormat="1" applyFont="1" applyBorder="1" applyAlignment="1">
      <alignment horizontal="left" vertical="center" shrinkToFit="1"/>
    </xf>
    <xf numFmtId="3" fontId="3" fillId="2" borderId="1" xfId="0" applyNumberFormat="1" applyFont="1" applyFill="1" applyBorder="1" applyAlignment="1" applyProtection="1">
      <alignment vertical="center" shrinkToFit="1"/>
      <protection locked="0"/>
    </xf>
    <xf numFmtId="3" fontId="3" fillId="4" borderId="1" xfId="0" applyNumberFormat="1" applyFont="1" applyFill="1" applyBorder="1" applyAlignment="1" applyProtection="1">
      <alignment vertical="center" shrinkToFit="1"/>
      <protection locked="0"/>
    </xf>
    <xf numFmtId="0" fontId="3" fillId="0" borderId="0" xfId="0" applyFont="1" applyAlignment="1">
      <alignment horizontal="right" vertical="center"/>
    </xf>
    <xf numFmtId="0" fontId="3" fillId="0" borderId="0" xfId="0" applyFont="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right" vertical="center" shrinkToFi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vertical="center" shrinkToFit="1"/>
    </xf>
    <xf numFmtId="0" fontId="3" fillId="0" borderId="0" xfId="0" applyFont="1" applyAlignment="1">
      <alignment horizontal="right" vertical="center"/>
    </xf>
    <xf numFmtId="0" fontId="3" fillId="0" borderId="0" xfId="0" applyFont="1" applyAlignment="1">
      <alignment horizontal="left" vertical="center" shrinkToFit="1"/>
    </xf>
    <xf numFmtId="0" fontId="3" fillId="2" borderId="11" xfId="0" applyFont="1" applyFill="1" applyBorder="1" applyAlignment="1" applyProtection="1">
      <alignment horizontal="left" vertical="center" shrinkToFit="1"/>
      <protection locked="0"/>
    </xf>
    <xf numFmtId="187" fontId="3" fillId="4" borderId="1" xfId="0" applyNumberFormat="1" applyFont="1" applyFill="1" applyBorder="1" applyAlignment="1" applyProtection="1">
      <alignment vertical="center" shrinkToFit="1"/>
      <protection locked="0"/>
    </xf>
    <xf numFmtId="179" fontId="3" fillId="4" borderId="1" xfId="0" applyNumberFormat="1" applyFont="1" applyFill="1" applyBorder="1" applyAlignment="1" applyProtection="1">
      <alignment vertical="center" shrinkToFit="1"/>
      <protection locked="0"/>
    </xf>
    <xf numFmtId="0" fontId="3" fillId="2" borderId="1" xfId="0" applyNumberFormat="1" applyFont="1" applyFill="1" applyBorder="1" applyAlignment="1" applyProtection="1">
      <alignment vertical="center" shrinkToFit="1"/>
      <protection locked="0"/>
    </xf>
    <xf numFmtId="0" fontId="3" fillId="4" borderId="1" xfId="0" applyNumberFormat="1" applyFont="1" applyFill="1" applyBorder="1" applyAlignment="1" applyProtection="1">
      <alignment vertical="center" shrinkToFit="1"/>
      <protection locked="0"/>
    </xf>
    <xf numFmtId="0" fontId="3" fillId="2" borderId="1" xfId="1" applyNumberFormat="1" applyFont="1" applyFill="1" applyBorder="1" applyAlignment="1" applyProtection="1">
      <alignment vertical="center" shrinkToFit="1"/>
      <protection locked="0"/>
    </xf>
    <xf numFmtId="178" fontId="3" fillId="3" borderId="1" xfId="0" applyNumberFormat="1" applyFont="1" applyFill="1" applyBorder="1" applyAlignment="1">
      <alignment horizontal="right" vertical="center" shrinkToFit="1"/>
    </xf>
    <xf numFmtId="0" fontId="3" fillId="2" borderId="10" xfId="0" applyFont="1" applyFill="1" applyBorder="1" applyAlignment="1" applyProtection="1">
      <alignment vertical="center" shrinkToFit="1"/>
      <protection locked="0"/>
    </xf>
    <xf numFmtId="188" fontId="3" fillId="0" borderId="0" xfId="0" applyNumberFormat="1" applyFont="1" applyAlignment="1">
      <alignment horizontal="left" vertical="center" shrinkToFit="1"/>
    </xf>
    <xf numFmtId="179" fontId="3" fillId="4" borderId="11" xfId="0" applyNumberFormat="1" applyFont="1" applyFill="1" applyBorder="1" applyAlignment="1" applyProtection="1">
      <alignment horizontal="left" vertical="center" shrinkToFit="1"/>
      <protection locked="0"/>
    </xf>
    <xf numFmtId="0" fontId="3" fillId="0" borderId="0" xfId="0" applyFont="1" applyAlignment="1">
      <alignment horizontal="right" vertical="center" shrinkToFit="1"/>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center" shrinkToFit="1"/>
    </xf>
    <xf numFmtId="0" fontId="3" fillId="2" borderId="11" xfId="0" applyFont="1" applyFill="1" applyBorder="1" applyAlignment="1" applyProtection="1">
      <alignment horizontal="left" vertical="center" shrinkToFit="1"/>
      <protection locked="0"/>
    </xf>
    <xf numFmtId="188" fontId="3" fillId="0" borderId="0" xfId="0" applyNumberFormat="1" applyFont="1" applyAlignment="1">
      <alignment horizontal="left" vertical="center" shrinkToFi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0" xfId="0" applyFont="1" applyAlignment="1">
      <alignment horizontal="right" vertical="center" shrinkToFit="1"/>
    </xf>
    <xf numFmtId="181" fontId="3" fillId="0" borderId="0" xfId="1" applyNumberFormat="1" applyFont="1" applyAlignment="1">
      <alignment horizontal="right" vertical="center" shrinkToFit="1"/>
    </xf>
    <xf numFmtId="0" fontId="3" fillId="0" borderId="0" xfId="0" applyFont="1" applyAlignment="1">
      <alignment horizontal="left" vertical="center" shrinkToFit="1"/>
    </xf>
    <xf numFmtId="0" fontId="3" fillId="0" borderId="10" xfId="0" applyFont="1" applyBorder="1" applyAlignment="1">
      <alignment horizontal="left" vertical="center" wrapText="1" shrinkToFit="1"/>
    </xf>
    <xf numFmtId="178" fontId="3" fillId="0" borderId="10" xfId="0" applyNumberFormat="1" applyFont="1" applyBorder="1" applyAlignment="1">
      <alignment horizontal="left" vertical="center" shrinkToFit="1"/>
    </xf>
    <xf numFmtId="0" fontId="3" fillId="0" borderId="3" xfId="0" applyFont="1" applyBorder="1" applyAlignment="1">
      <alignment vertical="center" wrapText="1" shrinkToFit="1"/>
    </xf>
    <xf numFmtId="178" fontId="3" fillId="0" borderId="3" xfId="0" applyNumberFormat="1" applyFont="1" applyBorder="1" applyAlignment="1">
      <alignment horizontal="left" vertical="center" shrinkToFit="1"/>
    </xf>
    <xf numFmtId="0" fontId="3" fillId="0" borderId="0" xfId="0" applyFont="1" applyBorder="1" applyAlignment="1">
      <alignment horizontal="center" vertical="top"/>
    </xf>
    <xf numFmtId="0" fontId="3" fillId="0" borderId="0" xfId="0" applyFont="1" applyBorder="1" applyAlignment="1">
      <alignment horizontal="left" vertical="top" wrapText="1"/>
    </xf>
    <xf numFmtId="0" fontId="3" fillId="0" borderId="0" xfId="0" applyFont="1" applyFill="1" applyBorder="1" applyAlignment="1">
      <alignment horizontal="right" vertical="center" wrapText="1"/>
    </xf>
    <xf numFmtId="178" fontId="3" fillId="0" borderId="0" xfId="0" applyNumberFormat="1" applyFont="1" applyAlignment="1">
      <alignment horizontal="left" vertical="top"/>
    </xf>
    <xf numFmtId="0" fontId="11" fillId="0" borderId="0" xfId="3" applyFont="1" applyAlignment="1">
      <alignment vertical="top"/>
    </xf>
    <xf numFmtId="0" fontId="11" fillId="0" borderId="0" xfId="3" applyFont="1" applyAlignment="1">
      <alignment vertical="center"/>
    </xf>
    <xf numFmtId="58" fontId="18" fillId="0" borderId="0" xfId="3" applyNumberFormat="1" applyFont="1" applyAlignment="1">
      <alignment vertical="center"/>
    </xf>
    <xf numFmtId="0" fontId="21" fillId="0" borderId="0" xfId="3" applyFont="1" applyAlignment="1">
      <alignment horizontal="left" vertical="center"/>
    </xf>
    <xf numFmtId="0" fontId="21" fillId="0" borderId="0" xfId="3" applyFont="1" applyAlignment="1">
      <alignment vertical="center"/>
    </xf>
    <xf numFmtId="0" fontId="22" fillId="0" borderId="0" xfId="3" applyFont="1" applyAlignment="1">
      <alignment vertical="top"/>
    </xf>
    <xf numFmtId="0" fontId="22" fillId="0" borderId="0" xfId="3" applyFont="1" applyAlignment="1">
      <alignment vertical="center"/>
    </xf>
    <xf numFmtId="182" fontId="23" fillId="0" borderId="1" xfId="2" applyNumberFormat="1" applyFont="1" applyBorder="1" applyAlignment="1">
      <alignment horizontal="center" vertical="center"/>
    </xf>
    <xf numFmtId="0" fontId="21" fillId="0" borderId="0" xfId="3" applyFont="1" applyAlignment="1">
      <alignment vertical="top"/>
    </xf>
    <xf numFmtId="182" fontId="22" fillId="0" borderId="1" xfId="2" applyNumberFormat="1" applyFont="1" applyBorder="1" applyAlignment="1">
      <alignment horizontal="center" vertical="center"/>
    </xf>
    <xf numFmtId="0" fontId="21" fillId="0" borderId="1" xfId="3" applyFont="1" applyBorder="1" applyAlignment="1">
      <alignment vertical="center"/>
    </xf>
    <xf numFmtId="183" fontId="21" fillId="0" borderId="1" xfId="3" applyNumberFormat="1" applyFont="1" applyBorder="1" applyAlignment="1">
      <alignment vertical="center"/>
    </xf>
    <xf numFmtId="183" fontId="21" fillId="0" borderId="1" xfId="3" applyNumberFormat="1" applyFont="1" applyBorder="1" applyAlignment="1">
      <alignment horizontal="center" vertical="center"/>
    </xf>
    <xf numFmtId="0" fontId="21" fillId="0" borderId="0" xfId="3" applyFont="1" applyAlignment="1">
      <alignment wrapText="1"/>
    </xf>
    <xf numFmtId="0" fontId="16" fillId="0" borderId="1" xfId="3" applyFont="1" applyBorder="1" applyAlignment="1">
      <alignment vertical="center"/>
    </xf>
    <xf numFmtId="194" fontId="21" fillId="0" borderId="0" xfId="3" applyNumberFormat="1" applyFont="1" applyAlignment="1">
      <alignment vertical="top" wrapText="1"/>
    </xf>
    <xf numFmtId="0" fontId="21" fillId="0" borderId="8" xfId="3" applyFont="1" applyBorder="1" applyAlignment="1">
      <alignment horizontal="left" vertical="center"/>
    </xf>
    <xf numFmtId="0" fontId="16" fillId="0" borderId="8" xfId="3" applyFont="1" applyBorder="1" applyAlignment="1">
      <alignment horizontal="left" vertical="center"/>
    </xf>
    <xf numFmtId="183" fontId="16" fillId="0" borderId="1" xfId="3" applyNumberFormat="1" applyFont="1" applyBorder="1" applyAlignment="1">
      <alignment horizontal="left" vertical="center"/>
    </xf>
    <xf numFmtId="0" fontId="21" fillId="0" borderId="1" xfId="3" applyFont="1" applyBorder="1" applyAlignment="1">
      <alignment horizontal="left" vertical="center"/>
    </xf>
    <xf numFmtId="0" fontId="16" fillId="0" borderId="1" xfId="3" applyFont="1" applyBorder="1" applyAlignment="1">
      <alignment horizontal="left" vertical="center"/>
    </xf>
    <xf numFmtId="183" fontId="21" fillId="0" borderId="1" xfId="3" applyNumberFormat="1" applyFont="1" applyBorder="1" applyAlignment="1">
      <alignment horizontal="left" vertical="center"/>
    </xf>
    <xf numFmtId="183" fontId="16" fillId="0" borderId="1" xfId="3" applyNumberFormat="1" applyFont="1" applyBorder="1" applyAlignment="1">
      <alignment horizontal="center" vertical="center"/>
    </xf>
    <xf numFmtId="0" fontId="21" fillId="0" borderId="0" xfId="3" applyFont="1" applyAlignment="1">
      <alignment vertical="top" wrapText="1"/>
    </xf>
    <xf numFmtId="0" fontId="21" fillId="0" borderId="0" xfId="3" applyFont="1"/>
    <xf numFmtId="0" fontId="21" fillId="0" borderId="1" xfId="3" applyFont="1" applyBorder="1" applyAlignment="1">
      <alignment horizontal="left" vertical="center" shrinkToFit="1"/>
    </xf>
    <xf numFmtId="0" fontId="16" fillId="0" borderId="0" xfId="3" applyFont="1" applyAlignment="1">
      <alignment vertical="top" wrapText="1"/>
    </xf>
    <xf numFmtId="0" fontId="16" fillId="0" borderId="1" xfId="3" applyFont="1" applyBorder="1" applyAlignment="1">
      <alignment horizontal="left" vertical="center" shrinkToFit="1"/>
    </xf>
    <xf numFmtId="0" fontId="21" fillId="0" borderId="0" xfId="3" applyFont="1" applyAlignment="1">
      <alignment vertical="center" shrinkToFit="1"/>
    </xf>
    <xf numFmtId="183" fontId="21" fillId="0" borderId="0" xfId="3" applyNumberFormat="1" applyFont="1" applyAlignment="1">
      <alignment horizontal="center" vertical="center"/>
    </xf>
    <xf numFmtId="183" fontId="21" fillId="0" borderId="0" xfId="3" applyNumberFormat="1" applyFont="1" applyAlignment="1">
      <alignment horizontal="center" vertical="center" shrinkToFit="1"/>
    </xf>
    <xf numFmtId="183" fontId="21" fillId="0" borderId="0" xfId="3" applyNumberFormat="1" applyFont="1" applyAlignment="1">
      <alignment vertical="center" shrinkToFit="1"/>
    </xf>
    <xf numFmtId="0" fontId="21" fillId="0" borderId="0" xfId="3" applyFont="1" applyAlignment="1">
      <alignment horizontal="left" vertical="center" shrinkToFit="1"/>
    </xf>
    <xf numFmtId="183" fontId="21" fillId="0" borderId="0" xfId="3" applyNumberFormat="1" applyFont="1" applyAlignment="1">
      <alignment vertical="center"/>
    </xf>
    <xf numFmtId="189" fontId="3" fillId="0" borderId="0" xfId="0" applyNumberFormat="1" applyFont="1" applyAlignment="1">
      <alignment horizontal="left" vertical="center"/>
    </xf>
    <xf numFmtId="0" fontId="3" fillId="2" borderId="0" xfId="0" applyFont="1" applyFill="1" applyAlignment="1" applyProtection="1">
      <alignment horizontal="left" vertical="center" wrapText="1"/>
      <protection locked="0"/>
    </xf>
    <xf numFmtId="0" fontId="3" fillId="0" borderId="0" xfId="0" applyFont="1" applyAlignment="1">
      <alignment horizontal="right" vertical="center"/>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3" fillId="3" borderId="9" xfId="0" applyFont="1" applyFill="1" applyBorder="1" applyAlignment="1">
      <alignment horizontal="right" vertical="center" shrinkToFit="1"/>
    </xf>
    <xf numFmtId="0" fontId="3" fillId="3" borderId="10" xfId="0" applyFont="1" applyFill="1" applyBorder="1" applyAlignment="1">
      <alignment horizontal="right" vertical="center" shrinkToFit="1"/>
    </xf>
    <xf numFmtId="0" fontId="3" fillId="3" borderId="11" xfId="0" applyFont="1" applyFill="1" applyBorder="1" applyAlignment="1">
      <alignment horizontal="right" vertical="center" shrinkToFit="1"/>
    </xf>
    <xf numFmtId="0" fontId="3" fillId="0" borderId="0" xfId="0" applyFont="1" applyAlignment="1">
      <alignment horizontal="left" vertical="center" wrapText="1"/>
    </xf>
    <xf numFmtId="0" fontId="3" fillId="0" borderId="17" xfId="0" applyFont="1" applyBorder="1" applyAlignment="1">
      <alignment horizontal="right" vertical="center"/>
    </xf>
    <xf numFmtId="0" fontId="3" fillId="0" borderId="19" xfId="0" applyFont="1" applyBorder="1" applyAlignment="1">
      <alignment horizontal="right" vertical="center"/>
    </xf>
    <xf numFmtId="0" fontId="3" fillId="0" borderId="18" xfId="0" applyFont="1" applyBorder="1" applyAlignment="1">
      <alignment horizontal="righ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shrinkToFit="1"/>
    </xf>
    <xf numFmtId="0" fontId="9" fillId="0" borderId="0" xfId="0" applyFont="1" applyAlignment="1">
      <alignment horizontal="left" vertical="center"/>
    </xf>
    <xf numFmtId="38" fontId="4" fillId="0" borderId="16" xfId="1" applyFont="1" applyFill="1" applyBorder="1" applyAlignment="1" applyProtection="1">
      <alignment horizontal="left" vertical="center"/>
    </xf>
    <xf numFmtId="38" fontId="4" fillId="0" borderId="16" xfId="1" applyFont="1" applyBorder="1" applyAlignment="1" applyProtection="1">
      <alignment horizontal="left" vertical="center"/>
    </xf>
    <xf numFmtId="0" fontId="3" fillId="2" borderId="0" xfId="0" applyFont="1" applyFill="1" applyAlignment="1" applyProtection="1">
      <alignment horizontal="left" vertical="center" shrinkToFit="1"/>
      <protection locked="0"/>
    </xf>
    <xf numFmtId="0" fontId="11" fillId="0" borderId="0" xfId="0" applyFont="1" applyAlignment="1">
      <alignment horizontal="left" vertical="center"/>
    </xf>
    <xf numFmtId="190" fontId="3" fillId="2" borderId="0" xfId="0" applyNumberFormat="1" applyFont="1" applyFill="1" applyAlignment="1" applyProtection="1">
      <alignment horizontal="right" vertical="center"/>
      <protection locked="0"/>
    </xf>
    <xf numFmtId="0" fontId="13" fillId="0" borderId="0" xfId="0" applyFont="1" applyAlignment="1">
      <alignment horizontal="left" vertical="center" wrapText="1"/>
    </xf>
    <xf numFmtId="0" fontId="17" fillId="2" borderId="0" xfId="0" applyFont="1" applyFill="1" applyAlignment="1" applyProtection="1">
      <alignment horizontal="center" vertical="center"/>
      <protection locked="0"/>
    </xf>
    <xf numFmtId="0" fontId="3" fillId="2" borderId="0" xfId="0" applyFont="1" applyFill="1" applyAlignment="1" applyProtection="1">
      <alignment horizontal="left" vertical="center"/>
      <protection locked="0"/>
    </xf>
    <xf numFmtId="0" fontId="3" fillId="0" borderId="0" xfId="0" applyFont="1" applyAlignment="1">
      <alignment horizontal="right" vertical="center" shrinkToFit="1"/>
    </xf>
    <xf numFmtId="0" fontId="3" fillId="0" borderId="0" xfId="0" applyFont="1" applyAlignment="1">
      <alignment horizontal="right" vertical="center" wrapText="1" shrinkToFit="1"/>
    </xf>
    <xf numFmtId="0" fontId="3" fillId="0" borderId="0" xfId="0" applyFont="1" applyAlignment="1">
      <alignment horizontal="left" vertical="top" wrapText="1"/>
    </xf>
    <xf numFmtId="0" fontId="3" fillId="0" borderId="8" xfId="0" applyFont="1" applyBorder="1" applyAlignment="1">
      <alignment horizontal="center" vertical="top"/>
    </xf>
    <xf numFmtId="0" fontId="3" fillId="0" borderId="12" xfId="0" applyFont="1" applyBorder="1" applyAlignment="1">
      <alignment horizontal="center" vertical="top"/>
    </xf>
    <xf numFmtId="0" fontId="3" fillId="0" borderId="7" xfId="0" applyFont="1" applyBorder="1" applyAlignment="1">
      <alignment horizontal="center" vertical="top"/>
    </xf>
    <xf numFmtId="0" fontId="3" fillId="0" borderId="8" xfId="0" applyFont="1" applyBorder="1" applyAlignment="1">
      <alignment horizontal="left" vertical="top" wrapText="1"/>
    </xf>
    <xf numFmtId="0" fontId="3" fillId="0" borderId="12" xfId="0" applyFont="1" applyBorder="1" applyAlignment="1">
      <alignment horizontal="left" vertical="top" wrapTex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177" fontId="3" fillId="2" borderId="9" xfId="0" applyNumberFormat="1" applyFont="1" applyFill="1" applyBorder="1" applyAlignment="1" applyProtection="1">
      <alignment horizontal="left" vertical="center" shrinkToFit="1"/>
      <protection locked="0"/>
    </xf>
    <xf numFmtId="177" fontId="3" fillId="2" borderId="10" xfId="0" applyNumberFormat="1" applyFont="1" applyFill="1" applyBorder="1" applyAlignment="1" applyProtection="1">
      <alignment horizontal="left" vertical="center" shrinkToFit="1"/>
      <protection locked="0"/>
    </xf>
    <xf numFmtId="177" fontId="3" fillId="2" borderId="11" xfId="0" applyNumberFormat="1" applyFont="1" applyFill="1" applyBorder="1" applyAlignment="1" applyProtection="1">
      <alignment horizontal="left" vertical="center" shrinkToFit="1"/>
      <protection locked="0"/>
    </xf>
    <xf numFmtId="0" fontId="3" fillId="2" borderId="9" xfId="0" applyFont="1" applyFill="1" applyBorder="1" applyAlignment="1" applyProtection="1">
      <alignment horizontal="left" vertical="center" shrinkToFit="1"/>
      <protection locked="0"/>
    </xf>
    <xf numFmtId="0" fontId="3" fillId="2" borderId="10" xfId="0" applyFont="1" applyFill="1" applyBorder="1" applyAlignment="1" applyProtection="1">
      <alignment horizontal="left" vertical="center" shrinkToFit="1"/>
      <protection locked="0"/>
    </xf>
    <xf numFmtId="0" fontId="3" fillId="2" borderId="11" xfId="0" applyFont="1" applyFill="1" applyBorder="1" applyAlignment="1" applyProtection="1">
      <alignment horizontal="left" vertical="center" shrinkToFit="1"/>
      <protection locked="0"/>
    </xf>
    <xf numFmtId="0" fontId="3" fillId="3" borderId="1" xfId="0" applyFont="1" applyFill="1" applyBorder="1" applyAlignment="1">
      <alignment horizontal="right" vertical="center" shrinkToFit="1"/>
    </xf>
    <xf numFmtId="0" fontId="3" fillId="2" borderId="1" xfId="0" applyFont="1" applyFill="1" applyBorder="1" applyAlignment="1" applyProtection="1">
      <alignment horizontal="left" vertical="center" shrinkToFit="1"/>
      <protection locked="0"/>
    </xf>
    <xf numFmtId="0" fontId="3" fillId="0" borderId="4" xfId="0" applyFont="1" applyBorder="1" applyAlignment="1">
      <alignment horizontal="left" vertical="center"/>
    </xf>
    <xf numFmtId="0" fontId="3" fillId="0" borderId="14" xfId="0" applyFont="1" applyBorder="1" applyAlignment="1">
      <alignment horizontal="center" vertical="center"/>
    </xf>
    <xf numFmtId="177" fontId="3" fillId="4" borderId="9" xfId="0" applyNumberFormat="1" applyFont="1" applyFill="1" applyBorder="1" applyAlignment="1" applyProtection="1">
      <alignment horizontal="left" vertical="center" shrinkToFit="1"/>
      <protection locked="0"/>
    </xf>
    <xf numFmtId="177" fontId="3" fillId="4" borderId="10" xfId="0" applyNumberFormat="1" applyFont="1" applyFill="1" applyBorder="1" applyAlignment="1" applyProtection="1">
      <alignment horizontal="left" vertical="center" shrinkToFit="1"/>
      <protection locked="0"/>
    </xf>
    <xf numFmtId="177" fontId="3" fillId="4" borderId="11" xfId="0" applyNumberFormat="1" applyFont="1" applyFill="1" applyBorder="1" applyAlignment="1" applyProtection="1">
      <alignment horizontal="left" vertical="center" shrinkToFit="1"/>
      <protection locked="0"/>
    </xf>
    <xf numFmtId="0" fontId="3" fillId="4" borderId="9" xfId="0" applyNumberFormat="1" applyFont="1" applyFill="1" applyBorder="1" applyAlignment="1" applyProtection="1">
      <alignment horizontal="left" vertical="center" shrinkToFit="1"/>
      <protection locked="0"/>
    </xf>
    <xf numFmtId="0" fontId="3" fillId="4" borderId="10" xfId="0" applyNumberFormat="1" applyFont="1" applyFill="1" applyBorder="1" applyAlignment="1" applyProtection="1">
      <alignment horizontal="left" vertical="center" shrinkToFit="1"/>
      <protection locked="0"/>
    </xf>
    <xf numFmtId="0" fontId="3" fillId="4" borderId="11" xfId="0" applyNumberFormat="1" applyFont="1" applyFill="1" applyBorder="1" applyAlignment="1" applyProtection="1">
      <alignment horizontal="left" vertical="center" shrinkToFit="1"/>
      <protection locked="0"/>
    </xf>
    <xf numFmtId="0" fontId="3" fillId="4" borderId="1" xfId="0" applyNumberFormat="1" applyFont="1" applyFill="1" applyBorder="1" applyAlignment="1" applyProtection="1">
      <alignment horizontal="left" vertical="center" shrinkToFit="1"/>
      <protection locked="0"/>
    </xf>
    <xf numFmtId="192" fontId="3" fillId="4" borderId="9" xfId="0" applyNumberFormat="1" applyFont="1" applyFill="1" applyBorder="1" applyAlignment="1" applyProtection="1">
      <alignment horizontal="left" vertical="center" shrinkToFit="1"/>
      <protection locked="0"/>
    </xf>
    <xf numFmtId="192" fontId="3" fillId="4" borderId="10" xfId="0" applyNumberFormat="1" applyFont="1" applyFill="1" applyBorder="1" applyAlignment="1" applyProtection="1">
      <alignment horizontal="left" vertical="center" shrinkToFit="1"/>
      <protection locked="0"/>
    </xf>
    <xf numFmtId="0" fontId="3" fillId="0" borderId="1" xfId="0" applyFont="1" applyBorder="1" applyAlignment="1">
      <alignment horizontal="left" vertical="center"/>
    </xf>
    <xf numFmtId="0" fontId="3" fillId="4" borderId="9" xfId="0" applyFont="1" applyFill="1" applyBorder="1" applyAlignment="1" applyProtection="1">
      <alignment horizontal="left" vertical="center" shrinkToFit="1"/>
      <protection locked="0"/>
    </xf>
    <xf numFmtId="0" fontId="3" fillId="4" borderId="10" xfId="0" applyFont="1" applyFill="1" applyBorder="1" applyAlignment="1" applyProtection="1">
      <alignment horizontal="left" vertical="center" shrinkToFit="1"/>
      <protection locked="0"/>
    </xf>
    <xf numFmtId="0" fontId="3" fillId="4" borderId="11" xfId="0" applyFont="1" applyFill="1" applyBorder="1" applyAlignment="1" applyProtection="1">
      <alignment horizontal="left" vertical="center" shrinkToFit="1"/>
      <protection locked="0"/>
    </xf>
    <xf numFmtId="0" fontId="3" fillId="0" borderId="8" xfId="0" applyFont="1" applyBorder="1" applyAlignment="1">
      <alignment horizontal="left" vertical="top"/>
    </xf>
    <xf numFmtId="0" fontId="3" fillId="0" borderId="1" xfId="0" applyFont="1" applyBorder="1" applyAlignment="1">
      <alignment horizontal="left" vertical="top"/>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3" borderId="11" xfId="0" applyFont="1" applyFill="1" applyBorder="1" applyAlignment="1">
      <alignment horizontal="right" vertical="center" wrapText="1"/>
    </xf>
    <xf numFmtId="0" fontId="3" fillId="3" borderId="1" xfId="0" applyFont="1" applyFill="1" applyBorder="1" applyAlignment="1">
      <alignment horizontal="right" vertical="center" wrapText="1"/>
    </xf>
    <xf numFmtId="0" fontId="3" fillId="3" borderId="5" xfId="0" applyFont="1" applyFill="1" applyBorder="1" applyAlignment="1">
      <alignment horizontal="right" vertical="center" wrapText="1"/>
    </xf>
    <xf numFmtId="0" fontId="3" fillId="3" borderId="15" xfId="0" applyFont="1" applyFill="1" applyBorder="1" applyAlignment="1">
      <alignment horizontal="right" vertical="center" wrapText="1"/>
    </xf>
    <xf numFmtId="0" fontId="3" fillId="3" borderId="6" xfId="0" applyFont="1" applyFill="1" applyBorder="1" applyAlignment="1">
      <alignment horizontal="right" vertical="center" wrapText="1"/>
    </xf>
    <xf numFmtId="0" fontId="3" fillId="3" borderId="5" xfId="0" applyFont="1" applyFill="1" applyBorder="1" applyAlignment="1">
      <alignment horizontal="right" vertical="center" shrinkToFit="1"/>
    </xf>
    <xf numFmtId="0" fontId="3" fillId="3" borderId="15" xfId="0" applyFont="1" applyFill="1" applyBorder="1" applyAlignment="1">
      <alignment horizontal="right" vertical="center" shrinkToFit="1"/>
    </xf>
    <xf numFmtId="0" fontId="3" fillId="3" borderId="6" xfId="0" applyFont="1" applyFill="1" applyBorder="1" applyAlignment="1">
      <alignment horizontal="right" vertical="center" shrinkToFit="1"/>
    </xf>
    <xf numFmtId="0" fontId="3" fillId="0" borderId="1" xfId="0" applyFont="1" applyBorder="1" applyAlignment="1">
      <alignment horizontal="center" vertical="top"/>
    </xf>
    <xf numFmtId="0" fontId="3" fillId="0" borderId="9" xfId="0" applyFont="1" applyBorder="1" applyAlignment="1">
      <alignment horizontal="center"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left" vertical="top" wrapText="1"/>
    </xf>
    <xf numFmtId="0" fontId="3" fillId="0" borderId="9" xfId="0" applyFont="1" applyBorder="1" applyAlignment="1">
      <alignment horizontal="left" vertical="top" wrapText="1"/>
    </xf>
    <xf numFmtId="0" fontId="3" fillId="0" borderId="4" xfId="0" applyFont="1" applyBorder="1" applyAlignment="1">
      <alignment horizontal="left" vertical="top"/>
    </xf>
    <xf numFmtId="0" fontId="3" fillId="0" borderId="13" xfId="0" applyFont="1" applyBorder="1" applyAlignment="1">
      <alignment horizontal="left" vertical="top" wrapText="1"/>
    </xf>
    <xf numFmtId="0" fontId="3" fillId="3" borderId="1" xfId="0" applyFont="1" applyFill="1" applyBorder="1" applyAlignment="1" applyProtection="1">
      <alignment horizontal="left" vertical="center" shrinkToFit="1"/>
    </xf>
    <xf numFmtId="188" fontId="3" fillId="0" borderId="0" xfId="0" applyNumberFormat="1" applyFont="1" applyAlignment="1">
      <alignment horizontal="left" vertical="center" shrinkToFit="1"/>
    </xf>
    <xf numFmtId="191" fontId="3" fillId="0" borderId="0" xfId="0" applyNumberFormat="1" applyFont="1" applyAlignment="1">
      <alignment horizontal="left" vertical="center" shrinkToFit="1"/>
    </xf>
    <xf numFmtId="178" fontId="3" fillId="0" borderId="3" xfId="0" applyNumberFormat="1" applyFont="1" applyFill="1" applyBorder="1" applyAlignment="1" applyProtection="1">
      <alignment horizontal="left" vertical="center" shrinkToFit="1"/>
    </xf>
    <xf numFmtId="178" fontId="3" fillId="0" borderId="0" xfId="0" applyNumberFormat="1" applyFont="1" applyFill="1" applyBorder="1" applyAlignment="1" applyProtection="1">
      <alignment horizontal="left" vertical="center" shrinkToFit="1"/>
    </xf>
    <xf numFmtId="178" fontId="3" fillId="0" borderId="3" xfId="0" applyNumberFormat="1" applyFont="1" applyFill="1" applyBorder="1" applyAlignment="1">
      <alignment horizontal="left" vertical="center"/>
    </xf>
    <xf numFmtId="178" fontId="3" fillId="0" borderId="0" xfId="0" applyNumberFormat="1" applyFont="1" applyFill="1" applyBorder="1" applyAlignment="1">
      <alignment horizontal="left" vertical="center"/>
    </xf>
    <xf numFmtId="193" fontId="3" fillId="0" borderId="0" xfId="0" applyNumberFormat="1" applyFont="1" applyAlignment="1">
      <alignment horizontal="left" vertical="center" shrinkToFit="1"/>
    </xf>
    <xf numFmtId="0" fontId="3" fillId="0" borderId="15" xfId="0" applyFont="1" applyBorder="1" applyAlignment="1">
      <alignment horizontal="left" vertical="center" shrinkToFit="1"/>
    </xf>
    <xf numFmtId="0" fontId="5" fillId="0" borderId="16" xfId="0" applyFont="1" applyBorder="1" applyAlignment="1">
      <alignment horizontal="left" vertical="center" shrinkToFit="1"/>
    </xf>
    <xf numFmtId="0" fontId="3" fillId="0" borderId="1" xfId="0" applyFont="1" applyBorder="1" applyAlignment="1">
      <alignment horizontal="left" vertical="center" shrinkToFit="1"/>
    </xf>
    <xf numFmtId="177" fontId="3" fillId="0" borderId="1" xfId="0" applyNumberFormat="1" applyFont="1" applyBorder="1" applyAlignment="1">
      <alignment horizontal="left" vertical="center" shrinkToFit="1"/>
    </xf>
    <xf numFmtId="0" fontId="3" fillId="0" borderId="1" xfId="0" applyFont="1" applyBorder="1" applyAlignment="1">
      <alignment horizontal="left" vertical="center" wrapText="1" shrinkToFit="1"/>
    </xf>
    <xf numFmtId="178" fontId="3" fillId="0" borderId="1" xfId="0" applyNumberFormat="1" applyFont="1" applyBorder="1" applyAlignment="1">
      <alignment horizontal="left" vertical="center" shrinkToFit="1"/>
    </xf>
    <xf numFmtId="178" fontId="3" fillId="0" borderId="8" xfId="0" applyNumberFormat="1" applyFont="1" applyBorder="1" applyAlignment="1">
      <alignment horizontal="left" vertical="center" shrinkToFit="1"/>
    </xf>
    <xf numFmtId="178" fontId="3" fillId="0" borderId="7" xfId="0" applyNumberFormat="1" applyFont="1" applyBorder="1" applyAlignment="1">
      <alignment horizontal="left" vertical="center" shrinkToFit="1"/>
    </xf>
    <xf numFmtId="0" fontId="3" fillId="0" borderId="20" xfId="0" applyFont="1" applyBorder="1" applyAlignment="1">
      <alignment horizontal="left" vertical="top" wrapText="1"/>
    </xf>
    <xf numFmtId="0" fontId="3" fillId="0" borderId="1" xfId="0" applyFont="1" applyBorder="1" applyAlignment="1">
      <alignment horizontal="left" vertical="center" wrapText="1"/>
    </xf>
    <xf numFmtId="178" fontId="3" fillId="0" borderId="1" xfId="0" applyNumberFormat="1" applyFont="1" applyBorder="1" applyAlignment="1">
      <alignment horizontal="left" vertical="center"/>
    </xf>
    <xf numFmtId="186" fontId="3" fillId="0" borderId="1" xfId="0" applyNumberFormat="1" applyFont="1" applyBorder="1" applyAlignment="1">
      <alignment horizontal="left" vertical="center" shrinkToFit="1"/>
    </xf>
    <xf numFmtId="184" fontId="3" fillId="2" borderId="1" xfId="0" applyNumberFormat="1" applyFont="1" applyFill="1" applyBorder="1" applyAlignment="1" applyProtection="1">
      <alignment horizontal="left" vertical="center" shrinkToFit="1"/>
      <protection locked="0"/>
    </xf>
    <xf numFmtId="189" fontId="3" fillId="0" borderId="1" xfId="0" applyNumberFormat="1" applyFont="1" applyBorder="1" applyAlignment="1">
      <alignment horizontal="left" vertical="center" shrinkToFit="1"/>
    </xf>
    <xf numFmtId="178" fontId="3" fillId="0" borderId="9" xfId="0" applyNumberFormat="1" applyFont="1" applyBorder="1" applyAlignment="1">
      <alignment horizontal="left" vertical="center" shrinkToFit="1"/>
    </xf>
    <xf numFmtId="178" fontId="3" fillId="0" borderId="11" xfId="0" applyNumberFormat="1" applyFont="1" applyBorder="1" applyAlignment="1">
      <alignment horizontal="left" vertical="center" shrinkToFit="1"/>
    </xf>
    <xf numFmtId="0" fontId="18" fillId="0" borderId="0" xfId="3" applyFont="1" applyAlignment="1">
      <alignment horizontal="left" vertical="center" wrapText="1"/>
    </xf>
    <xf numFmtId="0" fontId="18" fillId="0" borderId="0" xfId="3" applyFont="1" applyAlignment="1">
      <alignment horizontal="left" vertical="center"/>
    </xf>
    <xf numFmtId="0" fontId="21" fillId="0" borderId="1" xfId="3" applyFont="1" applyBorder="1" applyAlignment="1">
      <alignment horizontal="center" vertical="center"/>
    </xf>
    <xf numFmtId="182" fontId="23" fillId="0" borderId="1" xfId="2" applyNumberFormat="1" applyFont="1" applyBorder="1" applyAlignment="1">
      <alignment horizontal="center" vertical="center"/>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651623</xdr:colOff>
      <xdr:row>8</xdr:row>
      <xdr:rowOff>103655</xdr:rowOff>
    </xdr:from>
    <xdr:to>
      <xdr:col>10</xdr:col>
      <xdr:colOff>867623</xdr:colOff>
      <xdr:row>8</xdr:row>
      <xdr:rowOff>319655</xdr:rowOff>
    </xdr:to>
    <xdr:sp macro="" textlink="">
      <xdr:nvSpPr>
        <xdr:cNvPr id="2" name="楕円 1">
          <a:extLst>
            <a:ext uri="{FF2B5EF4-FFF2-40B4-BE49-F238E27FC236}">
              <a16:creationId xmlns:a16="http://schemas.microsoft.com/office/drawing/2014/main" id="{00000000-0008-0000-0000-000002000000}"/>
            </a:ext>
          </a:extLst>
        </xdr:cNvPr>
        <xdr:cNvSpPr>
          <a:spLocks noChangeAspect="1"/>
        </xdr:cNvSpPr>
      </xdr:nvSpPr>
      <xdr:spPr>
        <a:xfrm>
          <a:off x="6915711" y="2524126"/>
          <a:ext cx="216000" cy="21600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900">
              <a:solidFill>
                <a:schemeClr val="tx1"/>
              </a:solidFill>
              <a:latin typeface="ＭＳ 明朝" panose="02020609040205080304" pitchFamily="17" charset="-128"/>
              <a:ea typeface="ＭＳ 明朝" panose="02020609040205080304" pitchFamily="17"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tabSelected="1" view="pageBreakPreview" zoomScale="85" zoomScaleNormal="100" zoomScaleSheetLayoutView="85" workbookViewId="0">
      <selection activeCell="B2" sqref="B2:K2"/>
    </sheetView>
  </sheetViews>
  <sheetFormatPr defaultColWidth="3.625" defaultRowHeight="18" customHeight="1" x14ac:dyDescent="0.4"/>
  <cols>
    <col min="1" max="1" width="3.625" style="4" customWidth="1"/>
    <col min="2" max="2" width="3.625" style="4"/>
    <col min="3" max="3" width="4.625" style="4" customWidth="1"/>
    <col min="4" max="4" width="5.625" style="4" customWidth="1"/>
    <col min="5" max="5" width="6.625" style="4" customWidth="1"/>
    <col min="6" max="6" width="5.625" style="4" customWidth="1"/>
    <col min="7" max="7" width="20.625" style="4" customWidth="1"/>
    <col min="8" max="8" width="10.625" style="4" customWidth="1"/>
    <col min="9" max="9" width="8.625" style="4" customWidth="1"/>
    <col min="10" max="11" width="12.625" style="4" customWidth="1"/>
    <col min="12" max="16384" width="3.625" style="4"/>
  </cols>
  <sheetData>
    <row r="1" spans="1:11" ht="18" customHeight="1" x14ac:dyDescent="0.4">
      <c r="A1" s="173" t="str">
        <f>IF(B2="見　積　書","様式第４号（別表関係）","様式第９号（別表関係）")</f>
        <v>様式第４号（別表関係）</v>
      </c>
      <c r="B1" s="173"/>
      <c r="C1" s="173"/>
      <c r="D1" s="173"/>
      <c r="E1" s="173"/>
      <c r="F1" s="173"/>
      <c r="G1" s="173"/>
      <c r="H1" s="173"/>
      <c r="I1" s="173"/>
      <c r="J1" s="173"/>
      <c r="K1" s="173"/>
    </row>
    <row r="2" spans="1:11" ht="42" customHeight="1" x14ac:dyDescent="0.4">
      <c r="B2" s="176" t="s">
        <v>955</v>
      </c>
      <c r="C2" s="176"/>
      <c r="D2" s="176"/>
      <c r="E2" s="176"/>
      <c r="F2" s="176"/>
      <c r="G2" s="176"/>
      <c r="H2" s="176"/>
      <c r="I2" s="176"/>
      <c r="J2" s="176"/>
      <c r="K2" s="176"/>
    </row>
    <row r="3" spans="1:11" ht="18" customHeight="1" x14ac:dyDescent="0.4">
      <c r="B3" s="5"/>
      <c r="C3" s="5"/>
      <c r="D3" s="5"/>
      <c r="E3" s="5"/>
      <c r="F3" s="5"/>
      <c r="G3" s="5"/>
      <c r="H3" s="5"/>
      <c r="I3" s="5"/>
      <c r="J3" s="5"/>
      <c r="K3" s="5"/>
    </row>
    <row r="4" spans="1:11" ht="18" customHeight="1" x14ac:dyDescent="0.4">
      <c r="B4" s="5"/>
      <c r="C4" s="5"/>
      <c r="D4" s="5"/>
      <c r="E4" s="5"/>
      <c r="F4" s="5"/>
      <c r="G4" s="5"/>
      <c r="H4" s="5"/>
      <c r="I4" s="5"/>
      <c r="J4" s="174" t="s">
        <v>938</v>
      </c>
      <c r="K4" s="174"/>
    </row>
    <row r="5" spans="1:11" ht="18" customHeight="1" x14ac:dyDescent="0.4">
      <c r="B5" s="5"/>
      <c r="C5" s="5"/>
      <c r="D5" s="5"/>
      <c r="E5" s="5"/>
      <c r="F5" s="5"/>
      <c r="G5" s="5"/>
      <c r="H5" s="5"/>
      <c r="I5" s="6"/>
      <c r="J5" s="6"/>
      <c r="K5" s="6"/>
    </row>
    <row r="6" spans="1:11" ht="30" customHeight="1" x14ac:dyDescent="0.4">
      <c r="B6" s="177" t="s">
        <v>942</v>
      </c>
      <c r="C6" s="177"/>
      <c r="D6" s="177"/>
      <c r="E6" s="177"/>
      <c r="F6" s="177"/>
      <c r="G6" s="177"/>
      <c r="H6" s="5"/>
      <c r="I6" s="6"/>
      <c r="J6" s="6"/>
      <c r="K6" s="6"/>
    </row>
    <row r="7" spans="1:11" ht="18" customHeight="1" x14ac:dyDescent="0.4">
      <c r="B7" s="5"/>
      <c r="C7" s="5"/>
      <c r="D7" s="5"/>
      <c r="E7" s="5"/>
      <c r="F7" s="5"/>
      <c r="G7" s="5"/>
      <c r="H7" s="5"/>
      <c r="I7" s="5"/>
      <c r="J7" s="5"/>
      <c r="K7" s="5"/>
    </row>
    <row r="8" spans="1:11" ht="30" customHeight="1" x14ac:dyDescent="0.4">
      <c r="C8" s="178" t="s">
        <v>914</v>
      </c>
      <c r="D8" s="178"/>
      <c r="E8" s="178"/>
      <c r="F8" s="178"/>
      <c r="G8" s="178"/>
      <c r="H8" s="152"/>
      <c r="I8" s="152"/>
      <c r="J8" s="152"/>
      <c r="K8" s="152"/>
    </row>
    <row r="9" spans="1:11" ht="30" customHeight="1" x14ac:dyDescent="0.4">
      <c r="C9" s="178" t="s">
        <v>912</v>
      </c>
      <c r="D9" s="178"/>
      <c r="E9" s="178"/>
      <c r="F9" s="178"/>
      <c r="G9" s="178"/>
      <c r="H9" s="152"/>
      <c r="I9" s="152"/>
      <c r="J9" s="152"/>
      <c r="K9" s="152"/>
    </row>
    <row r="10" spans="1:11" ht="24" customHeight="1" x14ac:dyDescent="0.4">
      <c r="C10" s="178" t="s">
        <v>913</v>
      </c>
      <c r="D10" s="178"/>
      <c r="E10" s="178"/>
      <c r="F10" s="178"/>
      <c r="G10" s="178"/>
      <c r="H10" s="6" t="s">
        <v>66</v>
      </c>
      <c r="I10" s="177"/>
      <c r="J10" s="177"/>
      <c r="K10" s="177"/>
    </row>
    <row r="11" spans="1:11" ht="30" customHeight="1" x14ac:dyDescent="0.4">
      <c r="C11" s="153"/>
      <c r="D11" s="153"/>
      <c r="E11" s="153"/>
      <c r="F11" s="153"/>
      <c r="G11" s="153"/>
      <c r="I11" s="152"/>
      <c r="J11" s="152"/>
      <c r="K11" s="152"/>
    </row>
    <row r="12" spans="1:11" ht="18" customHeight="1" x14ac:dyDescent="0.4">
      <c r="C12" s="178" t="s">
        <v>67</v>
      </c>
      <c r="D12" s="178"/>
      <c r="E12" s="178"/>
      <c r="F12" s="178"/>
      <c r="G12" s="178"/>
      <c r="H12" s="6" t="s">
        <v>69</v>
      </c>
      <c r="I12" s="172"/>
      <c r="J12" s="172"/>
      <c r="K12" s="172"/>
    </row>
    <row r="13" spans="1:11" ht="18" customHeight="1" x14ac:dyDescent="0.4">
      <c r="C13" s="153"/>
      <c r="D13" s="153"/>
      <c r="E13" s="153"/>
      <c r="F13" s="153"/>
      <c r="G13" s="153"/>
      <c r="H13" s="6" t="s">
        <v>68</v>
      </c>
      <c r="I13" s="172"/>
      <c r="J13" s="172"/>
      <c r="K13" s="172"/>
    </row>
    <row r="14" spans="1:11" ht="18" customHeight="1" x14ac:dyDescent="0.4">
      <c r="C14" s="153" t="s">
        <v>940</v>
      </c>
      <c r="D14" s="153"/>
      <c r="E14" s="153"/>
      <c r="F14" s="153"/>
      <c r="G14" s="153"/>
      <c r="H14" s="83"/>
      <c r="I14" s="172"/>
      <c r="J14" s="172"/>
      <c r="K14" s="172"/>
    </row>
    <row r="15" spans="1:11" ht="30" customHeight="1" x14ac:dyDescent="0.4">
      <c r="C15" s="179" t="s">
        <v>952</v>
      </c>
      <c r="D15" s="178"/>
      <c r="E15" s="178"/>
      <c r="F15" s="178"/>
      <c r="G15" s="178"/>
      <c r="H15" s="152"/>
      <c r="I15" s="152"/>
      <c r="J15" s="152"/>
      <c r="K15" s="152"/>
    </row>
    <row r="16" spans="1:11" ht="18" customHeight="1" x14ac:dyDescent="0.4">
      <c r="C16" s="7"/>
      <c r="D16" s="7"/>
      <c r="E16" s="7"/>
      <c r="F16" s="7"/>
      <c r="G16" s="7"/>
      <c r="H16" s="153" t="s">
        <v>905</v>
      </c>
      <c r="I16" s="153"/>
      <c r="J16" s="151">
        <f>IFERROR(VLOOKUP(H15,'【小売電気事業者】排出係数（R6実績）'!B6:D511,3,FALSE),0.000416)</f>
        <v>4.1599999999999997E-4</v>
      </c>
      <c r="K16" s="151"/>
    </row>
    <row r="17" spans="2:11" ht="24" customHeight="1" x14ac:dyDescent="0.4">
      <c r="C17" s="7"/>
      <c r="D17" s="7"/>
      <c r="E17" s="7"/>
      <c r="F17" s="7"/>
      <c r="G17" s="7"/>
      <c r="H17" s="153"/>
      <c r="I17" s="153"/>
      <c r="J17" s="175" t="s">
        <v>953</v>
      </c>
      <c r="K17" s="175"/>
    </row>
    <row r="19" spans="2:11" ht="30" customHeight="1" x14ac:dyDescent="0.4">
      <c r="C19" s="160" t="str">
        <f>IF(B2="見　積　書","脱炭素先行地域推進事業費補助金（自家消費型再エネ等設備）を活用した事業に要する経費について、次のとおり見積します。","脱炭素先行地域推進事業費補助金（自家消費型再エネ等設備）を活用した事業に要する経費について、次のとおり報告します。")</f>
        <v>脱炭素先行地域推進事業費補助金（自家消費型再エネ等設備）を活用した事業に要する経費について、次のとおり見積します。</v>
      </c>
      <c r="D19" s="160"/>
      <c r="E19" s="160"/>
      <c r="F19" s="160"/>
      <c r="G19" s="160"/>
      <c r="H19" s="160"/>
      <c r="I19" s="160"/>
      <c r="J19" s="160"/>
      <c r="K19" s="160"/>
    </row>
    <row r="20" spans="2:11" ht="18" customHeight="1" thickBot="1" x14ac:dyDescent="0.45"/>
    <row r="21" spans="2:11" ht="30" customHeight="1" thickBot="1" x14ac:dyDescent="0.45">
      <c r="C21" s="161" t="s">
        <v>72</v>
      </c>
      <c r="D21" s="162"/>
      <c r="E21" s="162"/>
      <c r="F21" s="162"/>
      <c r="G21" s="163"/>
      <c r="H21" s="170">
        <f>IF(I14="屋根置き",【屋根置き】内訳明細書!F155,【野立て】内訳明細書!F155)</f>
        <v>0</v>
      </c>
      <c r="I21" s="170"/>
      <c r="J21" s="170"/>
      <c r="K21" s="170"/>
    </row>
    <row r="22" spans="2:11" ht="30" customHeight="1" thickBot="1" x14ac:dyDescent="0.45">
      <c r="C22" s="161" t="s">
        <v>71</v>
      </c>
      <c r="D22" s="162"/>
      <c r="E22" s="162"/>
      <c r="F22" s="162"/>
      <c r="G22" s="163"/>
      <c r="H22" s="171">
        <f>H21*1.1</f>
        <v>0</v>
      </c>
      <c r="I22" s="171"/>
      <c r="J22" s="171"/>
      <c r="K22" s="171"/>
    </row>
    <row r="23" spans="2:11" ht="30" customHeight="1" thickBot="1" x14ac:dyDescent="0.45">
      <c r="C23" s="161" t="s">
        <v>70</v>
      </c>
      <c r="D23" s="162"/>
      <c r="E23" s="162"/>
      <c r="F23" s="162"/>
      <c r="G23" s="163"/>
      <c r="H23" s="171">
        <f>IFERROR(IF(I14="屋根置き",【屋根置き】内訳明細書!F163,【野立て】内訳明細書!F163),0)</f>
        <v>0</v>
      </c>
      <c r="I23" s="171"/>
      <c r="J23" s="171"/>
      <c r="K23" s="171"/>
    </row>
    <row r="25" spans="2:11" ht="18" customHeight="1" x14ac:dyDescent="0.4">
      <c r="B25" s="8" t="s">
        <v>1</v>
      </c>
      <c r="C25" s="164" t="s">
        <v>0</v>
      </c>
      <c r="D25" s="165"/>
      <c r="E25" s="165"/>
      <c r="F25" s="165"/>
      <c r="G25" s="166"/>
      <c r="H25" s="8" t="s">
        <v>2</v>
      </c>
      <c r="I25" s="8" t="s">
        <v>3</v>
      </c>
      <c r="J25" s="8" t="s">
        <v>4</v>
      </c>
      <c r="K25" s="8" t="s">
        <v>5</v>
      </c>
    </row>
    <row r="26" spans="2:11" ht="18" customHeight="1" x14ac:dyDescent="0.4">
      <c r="B26" s="9" t="s">
        <v>7</v>
      </c>
      <c r="C26" s="154" t="s">
        <v>94</v>
      </c>
      <c r="D26" s="155"/>
      <c r="E26" s="155"/>
      <c r="F26" s="155"/>
      <c r="G26" s="156"/>
      <c r="H26" s="10">
        <v>1</v>
      </c>
      <c r="I26" s="10" t="s">
        <v>81</v>
      </c>
      <c r="J26" s="10"/>
      <c r="K26" s="11">
        <f>IF(I14="屋根置き",【屋根置き】内訳明細書!D151,【野立て】内訳明細書!D151)</f>
        <v>0</v>
      </c>
    </row>
    <row r="27" spans="2:11" ht="10.5" customHeight="1" x14ac:dyDescent="0.4">
      <c r="B27" s="9"/>
      <c r="C27" s="154"/>
      <c r="D27" s="155"/>
      <c r="E27" s="155"/>
      <c r="F27" s="155"/>
      <c r="G27" s="156"/>
      <c r="H27" s="10"/>
      <c r="I27" s="10"/>
      <c r="J27" s="10"/>
      <c r="K27" s="11"/>
    </row>
    <row r="28" spans="2:11" ht="18" customHeight="1" x14ac:dyDescent="0.4">
      <c r="B28" s="9"/>
      <c r="C28" s="157" t="s">
        <v>11</v>
      </c>
      <c r="D28" s="158"/>
      <c r="E28" s="158"/>
      <c r="F28" s="158"/>
      <c r="G28" s="159"/>
      <c r="H28" s="12">
        <v>1</v>
      </c>
      <c r="I28" s="12" t="s">
        <v>81</v>
      </c>
      <c r="J28" s="12"/>
      <c r="K28" s="13">
        <f>K26</f>
        <v>0</v>
      </c>
    </row>
    <row r="29" spans="2:11" ht="10.5" customHeight="1" x14ac:dyDescent="0.4">
      <c r="B29" s="9"/>
      <c r="C29" s="154"/>
      <c r="D29" s="155"/>
      <c r="E29" s="155"/>
      <c r="F29" s="155"/>
      <c r="G29" s="156"/>
      <c r="H29" s="10"/>
      <c r="I29" s="10"/>
      <c r="J29" s="10"/>
      <c r="K29" s="11"/>
    </row>
    <row r="30" spans="2:11" ht="18" customHeight="1" x14ac:dyDescent="0.4">
      <c r="B30" s="9" t="s">
        <v>93</v>
      </c>
      <c r="C30" s="154" t="s">
        <v>95</v>
      </c>
      <c r="D30" s="155"/>
      <c r="E30" s="155"/>
      <c r="F30" s="155"/>
      <c r="G30" s="156"/>
      <c r="H30" s="10">
        <v>1</v>
      </c>
      <c r="I30" s="10" t="s">
        <v>19</v>
      </c>
      <c r="J30" s="10"/>
      <c r="K30" s="11">
        <f>IF(I14="屋根置き",【屋根置き】内訳明細書!D153,【野立て】内訳明細書!D153)</f>
        <v>0</v>
      </c>
    </row>
    <row r="31" spans="2:11" ht="10.5" customHeight="1" x14ac:dyDescent="0.4">
      <c r="B31" s="9"/>
      <c r="C31" s="154"/>
      <c r="D31" s="155"/>
      <c r="E31" s="155"/>
      <c r="F31" s="155"/>
      <c r="G31" s="156"/>
      <c r="H31" s="10"/>
      <c r="I31" s="10"/>
      <c r="J31" s="10"/>
      <c r="K31" s="11"/>
    </row>
    <row r="32" spans="2:11" ht="18" customHeight="1" x14ac:dyDescent="0.4">
      <c r="B32" s="9"/>
      <c r="C32" s="157" t="s">
        <v>11</v>
      </c>
      <c r="D32" s="158"/>
      <c r="E32" s="158"/>
      <c r="F32" s="158"/>
      <c r="G32" s="159"/>
      <c r="H32" s="12">
        <v>1</v>
      </c>
      <c r="I32" s="12" t="s">
        <v>19</v>
      </c>
      <c r="J32" s="12"/>
      <c r="K32" s="13">
        <f>K30</f>
        <v>0</v>
      </c>
    </row>
    <row r="33" spans="2:11" ht="10.5" customHeight="1" x14ac:dyDescent="0.4">
      <c r="B33" s="9"/>
      <c r="C33" s="14"/>
      <c r="D33" s="21"/>
      <c r="E33" s="21"/>
      <c r="F33" s="21"/>
      <c r="G33" s="15"/>
      <c r="H33" s="10"/>
      <c r="I33" s="10"/>
      <c r="J33" s="10"/>
      <c r="K33" s="11"/>
    </row>
    <row r="34" spans="2:11" ht="18" customHeight="1" x14ac:dyDescent="0.4">
      <c r="B34" s="10"/>
      <c r="C34" s="157" t="s">
        <v>556</v>
      </c>
      <c r="D34" s="158"/>
      <c r="E34" s="158"/>
      <c r="F34" s="158"/>
      <c r="G34" s="159"/>
      <c r="H34" s="12">
        <v>1</v>
      </c>
      <c r="I34" s="12" t="s">
        <v>19</v>
      </c>
      <c r="J34" s="12"/>
      <c r="K34" s="13">
        <f>K28+K32</f>
        <v>0</v>
      </c>
    </row>
    <row r="35" spans="2:11" ht="18" customHeight="1" x14ac:dyDescent="0.4">
      <c r="B35" s="10"/>
      <c r="C35" s="157" t="s">
        <v>557</v>
      </c>
      <c r="D35" s="158"/>
      <c r="E35" s="158"/>
      <c r="F35" s="158"/>
      <c r="G35" s="159"/>
      <c r="H35" s="12">
        <v>1</v>
      </c>
      <c r="I35" s="12" t="s">
        <v>19</v>
      </c>
      <c r="J35" s="16"/>
      <c r="K35" s="13">
        <f>K34*1.1</f>
        <v>0</v>
      </c>
    </row>
    <row r="36" spans="2:11" ht="18" customHeight="1" x14ac:dyDescent="0.4">
      <c r="B36" s="10"/>
      <c r="C36" s="157" t="s">
        <v>92</v>
      </c>
      <c r="D36" s="158"/>
      <c r="E36" s="158"/>
      <c r="F36" s="158"/>
      <c r="G36" s="159"/>
      <c r="H36" s="12">
        <v>1</v>
      </c>
      <c r="I36" s="12" t="s">
        <v>19</v>
      </c>
      <c r="J36" s="12"/>
      <c r="K36" s="13">
        <f>IFERROR(IF(I14="屋根置き",SUM(【屋根置き】内訳明細書!F157:F158),SUM(【野立て】内訳明細書!F157:F158)),0)</f>
        <v>0</v>
      </c>
    </row>
    <row r="38" spans="2:11" ht="18" customHeight="1" x14ac:dyDescent="0.4">
      <c r="B38" s="169" t="s">
        <v>537</v>
      </c>
      <c r="C38" s="169"/>
      <c r="D38" s="169"/>
      <c r="E38" s="169"/>
      <c r="F38" s="169"/>
      <c r="G38" s="169"/>
      <c r="H38" s="169"/>
      <c r="I38" s="169"/>
      <c r="J38" s="169"/>
      <c r="K38" s="169"/>
    </row>
    <row r="39" spans="2:11" ht="18" customHeight="1" x14ac:dyDescent="0.4">
      <c r="B39" s="17" t="s">
        <v>538</v>
      </c>
      <c r="C39" s="18" t="s">
        <v>539</v>
      </c>
      <c r="D39" s="18"/>
      <c r="E39" s="18"/>
      <c r="F39" s="18"/>
      <c r="G39" s="18"/>
      <c r="H39" s="18"/>
      <c r="I39" s="18"/>
      <c r="J39" s="18"/>
      <c r="K39" s="18"/>
    </row>
    <row r="40" spans="2:11" ht="18" customHeight="1" x14ac:dyDescent="0.4">
      <c r="B40" s="17" t="s">
        <v>944</v>
      </c>
      <c r="C40" s="18" t="s">
        <v>924</v>
      </c>
      <c r="D40" s="18"/>
      <c r="E40" s="18"/>
      <c r="F40" s="18"/>
      <c r="G40" s="18"/>
      <c r="H40" s="18"/>
      <c r="I40" s="18"/>
      <c r="J40" s="18"/>
      <c r="K40" s="18"/>
    </row>
    <row r="41" spans="2:11" ht="18" customHeight="1" x14ac:dyDescent="0.4">
      <c r="B41" s="17" t="s">
        <v>945</v>
      </c>
      <c r="C41" s="18" t="s">
        <v>946</v>
      </c>
      <c r="D41" s="18"/>
      <c r="E41" s="18"/>
      <c r="F41" s="18"/>
      <c r="G41" s="18"/>
      <c r="H41" s="18"/>
      <c r="I41" s="18"/>
      <c r="J41" s="18"/>
      <c r="K41" s="18"/>
    </row>
    <row r="42" spans="2:11" ht="18" customHeight="1" x14ac:dyDescent="0.4">
      <c r="B42" s="19"/>
      <c r="C42" s="19"/>
      <c r="D42" s="19"/>
      <c r="E42" s="19"/>
      <c r="F42" s="19"/>
      <c r="G42" s="19"/>
      <c r="H42" s="19"/>
      <c r="I42" s="19"/>
      <c r="J42" s="19"/>
      <c r="K42" s="19"/>
    </row>
    <row r="43" spans="2:11" ht="18" customHeight="1" x14ac:dyDescent="0.4">
      <c r="B43" s="169" t="s">
        <v>540</v>
      </c>
      <c r="C43" s="169"/>
      <c r="D43" s="169"/>
      <c r="E43" s="169"/>
      <c r="F43" s="169"/>
      <c r="G43" s="169"/>
      <c r="H43" s="169"/>
      <c r="I43" s="169"/>
      <c r="J43" s="169"/>
      <c r="K43" s="169"/>
    </row>
    <row r="44" spans="2:11" ht="18" customHeight="1" x14ac:dyDescent="0.4">
      <c r="B44" s="20" t="s">
        <v>541</v>
      </c>
    </row>
    <row r="45" spans="2:11" ht="18" customHeight="1" x14ac:dyDescent="0.4">
      <c r="B45" s="20"/>
      <c r="C45" s="20" t="s">
        <v>543</v>
      </c>
      <c r="D45" s="20"/>
      <c r="E45" s="20"/>
      <c r="F45" s="20"/>
    </row>
    <row r="46" spans="2:11" ht="18" customHeight="1" x14ac:dyDescent="0.4">
      <c r="B46" s="20"/>
      <c r="C46" s="20" t="s">
        <v>542</v>
      </c>
      <c r="D46" s="20"/>
      <c r="E46" s="20"/>
      <c r="F46" s="20"/>
    </row>
    <row r="48" spans="2:11" ht="18" customHeight="1" x14ac:dyDescent="0.4">
      <c r="B48" s="169" t="s">
        <v>915</v>
      </c>
      <c r="C48" s="169"/>
      <c r="D48" s="169"/>
      <c r="E48" s="169"/>
      <c r="F48" s="169"/>
      <c r="G48" s="169"/>
      <c r="H48" s="169"/>
      <c r="I48" s="169"/>
      <c r="J48" s="169"/>
      <c r="K48" s="169"/>
    </row>
    <row r="49" spans="2:11" ht="18" customHeight="1" x14ac:dyDescent="0.4">
      <c r="B49" s="167" t="s">
        <v>934</v>
      </c>
      <c r="C49" s="167"/>
      <c r="D49" s="22" t="s">
        <v>932</v>
      </c>
      <c r="E49" s="23" t="s">
        <v>931</v>
      </c>
      <c r="F49" s="24" t="s">
        <v>933</v>
      </c>
      <c r="G49" s="168" t="s">
        <v>935</v>
      </c>
      <c r="H49" s="168"/>
      <c r="I49" s="168"/>
      <c r="J49" s="168"/>
      <c r="K49" s="168"/>
    </row>
    <row r="50" spans="2:11" ht="30" customHeight="1" x14ac:dyDescent="0.4">
      <c r="B50" s="160" t="s">
        <v>941</v>
      </c>
      <c r="C50" s="160"/>
      <c r="D50" s="160"/>
      <c r="E50" s="160"/>
      <c r="F50" s="160"/>
      <c r="G50" s="160"/>
      <c r="H50" s="160"/>
      <c r="I50" s="160"/>
      <c r="J50" s="160"/>
      <c r="K50" s="160"/>
    </row>
    <row r="51" spans="2:11" ht="30" customHeight="1" x14ac:dyDescent="0.4">
      <c r="B51" s="160" t="s">
        <v>937</v>
      </c>
      <c r="C51" s="160"/>
      <c r="D51" s="160"/>
      <c r="E51" s="160"/>
      <c r="F51" s="160"/>
      <c r="G51" s="160"/>
      <c r="H51" s="160"/>
      <c r="I51" s="160"/>
      <c r="J51" s="160"/>
      <c r="K51" s="160"/>
    </row>
    <row r="52" spans="2:11" ht="30" customHeight="1" x14ac:dyDescent="0.4">
      <c r="B52" s="160" t="s">
        <v>943</v>
      </c>
      <c r="C52" s="160"/>
      <c r="D52" s="160"/>
      <c r="E52" s="160"/>
      <c r="F52" s="160"/>
      <c r="G52" s="160"/>
      <c r="H52" s="160"/>
      <c r="I52" s="160"/>
      <c r="J52" s="160"/>
      <c r="K52" s="160"/>
    </row>
    <row r="53" spans="2:11" ht="30" customHeight="1" x14ac:dyDescent="0.4">
      <c r="B53" s="160" t="s">
        <v>936</v>
      </c>
      <c r="C53" s="160"/>
      <c r="D53" s="160"/>
      <c r="E53" s="160"/>
      <c r="F53" s="160"/>
      <c r="G53" s="160"/>
      <c r="H53" s="160"/>
      <c r="I53" s="160"/>
      <c r="J53" s="160"/>
      <c r="K53" s="160"/>
    </row>
  </sheetData>
  <sheetProtection algorithmName="SHA-512" hashValue="tQEI1kIx9nLJFH3PFxF8JYz/uw74oDkqQtX+D9W76MurFOMnA0Z8EOn2zI0xEtMyEUzgkR7xebuE3gjxpuadXw==" saltValue="vwzhnVzTUIjw3eyzlRpi1A==" spinCount="100000" sheet="1" selectLockedCells="1"/>
  <customSheetViews>
    <customSheetView guid="{8DEA77D3-2FA9-4791-AE9C-FDD063BDA47C}" showPageBreaks="1" fitToPage="1" printArea="1" view="pageBreakPreview">
      <selection activeCell="B2" sqref="B2:K2"/>
      <pageMargins left="0.70866141732283472" right="0.70866141732283472" top="0.74803149606299213" bottom="0.74803149606299213" header="0.31496062992125984" footer="0.31496062992125984"/>
      <printOptions horizontalCentered="1"/>
      <pageSetup paperSize="9" scale="67" orientation="portrait" r:id="rId1"/>
    </customSheetView>
  </customSheetViews>
  <mergeCells count="51">
    <mergeCell ref="C10:G10"/>
    <mergeCell ref="C11:G11"/>
    <mergeCell ref="C12:G12"/>
    <mergeCell ref="C34:G34"/>
    <mergeCell ref="C14:G14"/>
    <mergeCell ref="C15:G15"/>
    <mergeCell ref="I14:K14"/>
    <mergeCell ref="A1:K1"/>
    <mergeCell ref="I13:K13"/>
    <mergeCell ref="J4:K4"/>
    <mergeCell ref="J17:K17"/>
    <mergeCell ref="H17:I17"/>
    <mergeCell ref="B2:K2"/>
    <mergeCell ref="H8:K8"/>
    <mergeCell ref="H9:K9"/>
    <mergeCell ref="I10:K10"/>
    <mergeCell ref="I12:K12"/>
    <mergeCell ref="I11:K11"/>
    <mergeCell ref="C8:G8"/>
    <mergeCell ref="C9:G9"/>
    <mergeCell ref="B6:G6"/>
    <mergeCell ref="C13:G13"/>
    <mergeCell ref="B52:K52"/>
    <mergeCell ref="B53:K53"/>
    <mergeCell ref="C19:K19"/>
    <mergeCell ref="B48:K48"/>
    <mergeCell ref="B51:K51"/>
    <mergeCell ref="H21:K21"/>
    <mergeCell ref="H22:K22"/>
    <mergeCell ref="C21:G21"/>
    <mergeCell ref="C22:G22"/>
    <mergeCell ref="B43:K43"/>
    <mergeCell ref="C35:G35"/>
    <mergeCell ref="B38:K38"/>
    <mergeCell ref="H23:K23"/>
    <mergeCell ref="C28:G28"/>
    <mergeCell ref="C36:G36"/>
    <mergeCell ref="C29:G29"/>
    <mergeCell ref="B50:K50"/>
    <mergeCell ref="C23:G23"/>
    <mergeCell ref="C25:G25"/>
    <mergeCell ref="C26:G26"/>
    <mergeCell ref="C27:G27"/>
    <mergeCell ref="B49:C49"/>
    <mergeCell ref="G49:K49"/>
    <mergeCell ref="J16:K16"/>
    <mergeCell ref="H15:K15"/>
    <mergeCell ref="H16:I16"/>
    <mergeCell ref="C30:G30"/>
    <mergeCell ref="C32:G32"/>
    <mergeCell ref="C31:G31"/>
  </mergeCells>
  <phoneticPr fontId="2"/>
  <dataValidations count="2">
    <dataValidation type="list" allowBlank="1" showInputMessage="1" showErrorMessage="1" sqref="I14">
      <formula1>"屋根置き,野立て,　"</formula1>
    </dataValidation>
    <dataValidation type="list" allowBlank="1" showInputMessage="1" showErrorMessage="1" sqref="B2:K2">
      <formula1>"見　積　書,再エネ等設備の設置に要した費用の内訳書"</formula1>
    </dataValidation>
  </dataValidations>
  <printOptions horizontalCentered="1"/>
  <pageMargins left="0.70866141732283472" right="0.70866141732283472" top="0.74803149606299213" bottom="0.74803149606299213" header="0.31496062992125984" footer="0.31496062992125984"/>
  <pageSetup paperSize="9" scale="67" orientation="portrait" blackAndWhite="1"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64"/>
  <sheetViews>
    <sheetView view="pageBreakPreview" zoomScale="70" zoomScaleNormal="85" zoomScaleSheetLayoutView="70" workbookViewId="0">
      <selection activeCell="G6" sqref="G6"/>
    </sheetView>
  </sheetViews>
  <sheetFormatPr defaultColWidth="3.625" defaultRowHeight="18" customHeight="1" x14ac:dyDescent="0.4"/>
  <cols>
    <col min="1" max="2" width="3.625" style="4"/>
    <col min="3" max="4" width="15.625" style="4" customWidth="1"/>
    <col min="5" max="5" width="3.625" style="4"/>
    <col min="6" max="6" width="50.625" style="4" customWidth="1"/>
    <col min="7" max="7" width="20.625" style="4" customWidth="1"/>
    <col min="8" max="8" width="12.625" style="4" customWidth="1"/>
    <col min="9" max="9" width="10.625" style="4" customWidth="1"/>
    <col min="10" max="10" width="8.625" style="4" customWidth="1"/>
    <col min="11" max="11" width="12.625" style="4" customWidth="1"/>
    <col min="12" max="12" width="18.5" style="4" customWidth="1"/>
    <col min="13" max="13" width="3.5" style="4" customWidth="1"/>
    <col min="14" max="15" width="25.125" style="4" customWidth="1"/>
    <col min="16" max="16384" width="3.625" style="4"/>
  </cols>
  <sheetData>
    <row r="1" spans="2:16" ht="18" customHeight="1" x14ac:dyDescent="0.4">
      <c r="B1" s="53" t="s">
        <v>947</v>
      </c>
    </row>
    <row r="3" spans="2:16" ht="18" customHeight="1" x14ac:dyDescent="0.4">
      <c r="B3" s="3" t="s">
        <v>89</v>
      </c>
      <c r="C3" s="79"/>
      <c r="D3" s="79"/>
      <c r="E3" s="79"/>
    </row>
    <row r="4" spans="2:16" ht="18" customHeight="1" x14ac:dyDescent="0.4">
      <c r="B4" s="8" t="s">
        <v>1</v>
      </c>
      <c r="C4" s="8" t="s">
        <v>52</v>
      </c>
      <c r="D4" s="8" t="s">
        <v>53</v>
      </c>
      <c r="E4" s="164" t="s">
        <v>0</v>
      </c>
      <c r="F4" s="166"/>
      <c r="G4" s="8" t="s">
        <v>15</v>
      </c>
      <c r="H4" s="8" t="s">
        <v>14</v>
      </c>
      <c r="I4" s="8" t="s">
        <v>2</v>
      </c>
      <c r="J4" s="8" t="s">
        <v>3</v>
      </c>
      <c r="K4" s="8" t="s">
        <v>4</v>
      </c>
      <c r="L4" s="8" t="s">
        <v>5</v>
      </c>
      <c r="M4" s="164" t="s">
        <v>51</v>
      </c>
      <c r="N4" s="165"/>
      <c r="O4" s="166"/>
    </row>
    <row r="5" spans="2:16" ht="18" customHeight="1" x14ac:dyDescent="0.4">
      <c r="B5" s="181">
        <v>1</v>
      </c>
      <c r="C5" s="184" t="s">
        <v>30</v>
      </c>
      <c r="D5" s="184" t="s">
        <v>41</v>
      </c>
      <c r="E5" s="188" t="s">
        <v>6</v>
      </c>
      <c r="F5" s="189"/>
      <c r="G5" s="189"/>
      <c r="H5" s="189"/>
      <c r="I5" s="189"/>
      <c r="J5" s="189"/>
      <c r="K5" s="189"/>
      <c r="L5" s="189"/>
      <c r="M5" s="189"/>
      <c r="N5" s="189"/>
      <c r="O5" s="190"/>
    </row>
    <row r="6" spans="2:16" ht="18" customHeight="1" x14ac:dyDescent="0.4">
      <c r="B6" s="182"/>
      <c r="C6" s="185"/>
      <c r="D6" s="185"/>
      <c r="E6" s="191"/>
      <c r="F6" s="46" t="s">
        <v>910</v>
      </c>
      <c r="G6" s="36"/>
      <c r="H6" s="54"/>
      <c r="I6" s="55">
        <v>0</v>
      </c>
      <c r="J6" s="43" t="s">
        <v>13</v>
      </c>
      <c r="K6" s="56">
        <v>0</v>
      </c>
      <c r="L6" s="59">
        <f>IF(I6="","",I6*K6)</f>
        <v>0</v>
      </c>
      <c r="M6" s="193">
        <f>H6*I6/1000</f>
        <v>0</v>
      </c>
      <c r="N6" s="194"/>
      <c r="O6" s="195"/>
      <c r="P6" s="4" t="s">
        <v>78</v>
      </c>
    </row>
    <row r="7" spans="2:16" ht="18" customHeight="1" x14ac:dyDescent="0.4">
      <c r="B7" s="182"/>
      <c r="C7" s="185"/>
      <c r="D7" s="185"/>
      <c r="E7" s="191"/>
      <c r="F7" s="10" t="s">
        <v>17</v>
      </c>
      <c r="G7" s="26"/>
      <c r="H7" s="57"/>
      <c r="I7" s="55">
        <v>0</v>
      </c>
      <c r="J7" s="43" t="s">
        <v>13</v>
      </c>
      <c r="K7" s="56">
        <v>0</v>
      </c>
      <c r="L7" s="59">
        <f t="shared" ref="L7:L18" si="0">IF(I7="","",I7*K7)</f>
        <v>0</v>
      </c>
      <c r="M7" s="193">
        <f t="shared" ref="M7" si="1">H7*I7/1000</f>
        <v>0</v>
      </c>
      <c r="N7" s="194"/>
      <c r="O7" s="195"/>
      <c r="P7" s="4" t="s">
        <v>78</v>
      </c>
    </row>
    <row r="8" spans="2:16" ht="18" customHeight="1" x14ac:dyDescent="0.4">
      <c r="B8" s="182"/>
      <c r="C8" s="185"/>
      <c r="D8" s="185"/>
      <c r="E8" s="191"/>
      <c r="F8" s="10" t="s">
        <v>939</v>
      </c>
      <c r="G8" s="26"/>
      <c r="H8" s="75"/>
      <c r="I8" s="55">
        <v>0</v>
      </c>
      <c r="J8" s="43" t="s">
        <v>19</v>
      </c>
      <c r="K8" s="56">
        <v>0</v>
      </c>
      <c r="L8" s="59">
        <f t="shared" si="0"/>
        <v>0</v>
      </c>
      <c r="M8" s="196"/>
      <c r="N8" s="197"/>
      <c r="O8" s="198"/>
      <c r="P8" s="4" t="s">
        <v>78</v>
      </c>
    </row>
    <row r="9" spans="2:16" ht="18" customHeight="1" x14ac:dyDescent="0.4">
      <c r="B9" s="182"/>
      <c r="C9" s="185"/>
      <c r="D9" s="185"/>
      <c r="E9" s="191"/>
      <c r="F9" s="10" t="s">
        <v>911</v>
      </c>
      <c r="G9" s="26"/>
      <c r="H9" s="58"/>
      <c r="I9" s="55">
        <v>0</v>
      </c>
      <c r="J9" s="43" t="s">
        <v>16</v>
      </c>
      <c r="K9" s="56">
        <v>0</v>
      </c>
      <c r="L9" s="59">
        <f t="shared" si="0"/>
        <v>0</v>
      </c>
      <c r="M9" s="193">
        <f>H9*I9</f>
        <v>0</v>
      </c>
      <c r="N9" s="194"/>
      <c r="O9" s="195"/>
      <c r="P9" s="4" t="s">
        <v>78</v>
      </c>
    </row>
    <row r="10" spans="2:16" ht="18" customHeight="1" x14ac:dyDescent="0.4">
      <c r="B10" s="182"/>
      <c r="C10" s="185"/>
      <c r="D10" s="185"/>
      <c r="E10" s="191"/>
      <c r="F10" s="10" t="s">
        <v>908</v>
      </c>
      <c r="G10" s="26"/>
      <c r="H10" s="58"/>
      <c r="I10" s="55">
        <v>0</v>
      </c>
      <c r="J10" s="43" t="s">
        <v>16</v>
      </c>
      <c r="K10" s="56">
        <v>0</v>
      </c>
      <c r="L10" s="59">
        <f t="shared" si="0"/>
        <v>0</v>
      </c>
      <c r="M10" s="193">
        <f t="shared" ref="M10" si="2">H10*I10</f>
        <v>0</v>
      </c>
      <c r="N10" s="194"/>
      <c r="O10" s="195"/>
      <c r="P10" s="4" t="s">
        <v>78</v>
      </c>
    </row>
    <row r="11" spans="2:16" ht="18" customHeight="1" x14ac:dyDescent="0.4">
      <c r="B11" s="182"/>
      <c r="C11" s="185"/>
      <c r="D11" s="185"/>
      <c r="E11" s="191"/>
      <c r="F11" s="10" t="s">
        <v>925</v>
      </c>
      <c r="G11" s="26"/>
      <c r="H11" s="75"/>
      <c r="I11" s="55">
        <v>0</v>
      </c>
      <c r="J11" s="43" t="s">
        <v>19</v>
      </c>
      <c r="K11" s="56">
        <v>0</v>
      </c>
      <c r="L11" s="59">
        <f t="shared" si="0"/>
        <v>0</v>
      </c>
      <c r="M11" s="196"/>
      <c r="N11" s="197"/>
      <c r="O11" s="198"/>
      <c r="P11" s="4" t="s">
        <v>78</v>
      </c>
    </row>
    <row r="12" spans="2:16" ht="18" customHeight="1" x14ac:dyDescent="0.4">
      <c r="B12" s="182"/>
      <c r="C12" s="185"/>
      <c r="D12" s="185"/>
      <c r="E12" s="191"/>
      <c r="F12" s="10" t="s">
        <v>18</v>
      </c>
      <c r="G12" s="26"/>
      <c r="H12" s="75"/>
      <c r="I12" s="55">
        <v>0</v>
      </c>
      <c r="J12" s="43" t="s">
        <v>19</v>
      </c>
      <c r="K12" s="56">
        <v>0</v>
      </c>
      <c r="L12" s="59">
        <f t="shared" si="0"/>
        <v>0</v>
      </c>
      <c r="M12" s="196"/>
      <c r="N12" s="197"/>
      <c r="O12" s="198"/>
      <c r="P12" s="4" t="s">
        <v>78</v>
      </c>
    </row>
    <row r="13" spans="2:16" ht="18" customHeight="1" x14ac:dyDescent="0.4">
      <c r="B13" s="182"/>
      <c r="C13" s="185"/>
      <c r="D13" s="185"/>
      <c r="E13" s="191"/>
      <c r="F13" s="10" t="s">
        <v>102</v>
      </c>
      <c r="G13" s="26"/>
      <c r="H13" s="75"/>
      <c r="I13" s="55">
        <v>0</v>
      </c>
      <c r="J13" s="43" t="s">
        <v>19</v>
      </c>
      <c r="K13" s="56">
        <v>0</v>
      </c>
      <c r="L13" s="59">
        <f t="shared" si="0"/>
        <v>0</v>
      </c>
      <c r="M13" s="196"/>
      <c r="N13" s="197"/>
      <c r="O13" s="198"/>
      <c r="P13" s="4" t="s">
        <v>78</v>
      </c>
    </row>
    <row r="14" spans="2:16" ht="18" customHeight="1" x14ac:dyDescent="0.4">
      <c r="B14" s="182"/>
      <c r="C14" s="185"/>
      <c r="D14" s="185"/>
      <c r="E14" s="191"/>
      <c r="F14" s="10" t="s">
        <v>906</v>
      </c>
      <c r="G14" s="26"/>
      <c r="H14" s="75"/>
      <c r="I14" s="55">
        <v>0</v>
      </c>
      <c r="J14" s="43" t="s">
        <v>16</v>
      </c>
      <c r="K14" s="56">
        <v>0</v>
      </c>
      <c r="L14" s="59">
        <f t="shared" si="0"/>
        <v>0</v>
      </c>
      <c r="M14" s="196"/>
      <c r="N14" s="197"/>
      <c r="O14" s="198"/>
      <c r="P14" s="4" t="s">
        <v>78</v>
      </c>
    </row>
    <row r="15" spans="2:16" ht="18" customHeight="1" x14ac:dyDescent="0.4">
      <c r="B15" s="182"/>
      <c r="C15" s="185"/>
      <c r="D15" s="185"/>
      <c r="E15" s="191"/>
      <c r="F15" s="10" t="s">
        <v>99</v>
      </c>
      <c r="G15" s="26"/>
      <c r="H15" s="75"/>
      <c r="I15" s="55">
        <v>0</v>
      </c>
      <c r="J15" s="43" t="s">
        <v>19</v>
      </c>
      <c r="K15" s="56">
        <v>0</v>
      </c>
      <c r="L15" s="59">
        <f>IF(I15="","",I15*K15)</f>
        <v>0</v>
      </c>
      <c r="M15" s="196"/>
      <c r="N15" s="197"/>
      <c r="O15" s="198"/>
      <c r="P15" s="4" t="s">
        <v>78</v>
      </c>
    </row>
    <row r="16" spans="2:16" ht="18" customHeight="1" x14ac:dyDescent="0.4">
      <c r="B16" s="182"/>
      <c r="C16" s="185"/>
      <c r="D16" s="185"/>
      <c r="E16" s="191"/>
      <c r="F16" s="26"/>
      <c r="G16" s="26"/>
      <c r="H16" s="75"/>
      <c r="I16" s="55">
        <v>0</v>
      </c>
      <c r="J16" s="43" t="s">
        <v>19</v>
      </c>
      <c r="K16" s="56">
        <v>0</v>
      </c>
      <c r="L16" s="59">
        <f t="shared" ref="L16" si="3">IF(I16="","",I16*K16)</f>
        <v>0</v>
      </c>
      <c r="M16" s="196"/>
      <c r="N16" s="197"/>
      <c r="O16" s="198"/>
      <c r="P16" s="4" t="s">
        <v>78</v>
      </c>
    </row>
    <row r="17" spans="2:16" ht="18" customHeight="1" x14ac:dyDescent="0.4">
      <c r="B17" s="182"/>
      <c r="C17" s="185"/>
      <c r="D17" s="185"/>
      <c r="E17" s="191"/>
      <c r="F17" s="26"/>
      <c r="G17" s="26"/>
      <c r="H17" s="75"/>
      <c r="I17" s="55">
        <v>0</v>
      </c>
      <c r="J17" s="43" t="s">
        <v>19</v>
      </c>
      <c r="K17" s="56">
        <v>0</v>
      </c>
      <c r="L17" s="59">
        <f t="shared" si="0"/>
        <v>0</v>
      </c>
      <c r="M17" s="196"/>
      <c r="N17" s="197"/>
      <c r="O17" s="198"/>
      <c r="P17" s="4" t="s">
        <v>78</v>
      </c>
    </row>
    <row r="18" spans="2:16" ht="18" customHeight="1" x14ac:dyDescent="0.4">
      <c r="B18" s="182"/>
      <c r="C18" s="185"/>
      <c r="D18" s="185"/>
      <c r="E18" s="191"/>
      <c r="F18" s="26"/>
      <c r="G18" s="26"/>
      <c r="H18" s="75"/>
      <c r="I18" s="55">
        <v>0</v>
      </c>
      <c r="J18" s="43" t="s">
        <v>19</v>
      </c>
      <c r="K18" s="56">
        <v>0</v>
      </c>
      <c r="L18" s="59">
        <f t="shared" si="0"/>
        <v>0</v>
      </c>
      <c r="M18" s="196"/>
      <c r="N18" s="197"/>
      <c r="O18" s="198"/>
      <c r="P18" s="4" t="s">
        <v>78</v>
      </c>
    </row>
    <row r="19" spans="2:16" ht="18" customHeight="1" x14ac:dyDescent="0.4">
      <c r="B19" s="182"/>
      <c r="C19" s="185"/>
      <c r="D19" s="185"/>
      <c r="E19" s="192"/>
      <c r="F19" s="159" t="s">
        <v>73</v>
      </c>
      <c r="G19" s="199"/>
      <c r="H19" s="199"/>
      <c r="I19" s="199"/>
      <c r="J19" s="199"/>
      <c r="K19" s="199"/>
      <c r="L19" s="60">
        <f>SUM(L6:L18)</f>
        <v>0</v>
      </c>
      <c r="M19" s="200"/>
      <c r="N19" s="200"/>
      <c r="O19" s="200"/>
    </row>
    <row r="20" spans="2:16" ht="18" customHeight="1" x14ac:dyDescent="0.4">
      <c r="B20" s="182"/>
      <c r="C20" s="185"/>
      <c r="D20" s="185"/>
      <c r="E20" s="201" t="s">
        <v>12</v>
      </c>
      <c r="F20" s="188"/>
      <c r="G20" s="188"/>
      <c r="H20" s="188"/>
      <c r="I20" s="188"/>
      <c r="J20" s="188"/>
      <c r="K20" s="188"/>
      <c r="L20" s="188"/>
      <c r="M20" s="188"/>
      <c r="N20" s="188"/>
      <c r="O20" s="201"/>
    </row>
    <row r="21" spans="2:16" ht="18" customHeight="1" x14ac:dyDescent="0.4">
      <c r="B21" s="182"/>
      <c r="C21" s="185"/>
      <c r="D21" s="185"/>
      <c r="E21" s="202"/>
      <c r="F21" s="10" t="s">
        <v>916</v>
      </c>
      <c r="G21" s="26"/>
      <c r="H21" s="26"/>
      <c r="I21" s="55">
        <v>0</v>
      </c>
      <c r="J21" s="43" t="s">
        <v>19</v>
      </c>
      <c r="K21" s="56">
        <v>0</v>
      </c>
      <c r="L21" s="61">
        <f t="shared" ref="L21:L25" si="4">IF(I21="","",I21*K21)</f>
        <v>0</v>
      </c>
      <c r="M21" s="196"/>
      <c r="N21" s="197"/>
      <c r="O21" s="198"/>
      <c r="P21" s="4" t="s">
        <v>78</v>
      </c>
    </row>
    <row r="22" spans="2:16" ht="18" customHeight="1" x14ac:dyDescent="0.4">
      <c r="B22" s="182"/>
      <c r="C22" s="185"/>
      <c r="D22" s="185"/>
      <c r="E22" s="202"/>
      <c r="F22" s="10" t="s">
        <v>917</v>
      </c>
      <c r="G22" s="26"/>
      <c r="H22" s="26"/>
      <c r="I22" s="55">
        <v>0</v>
      </c>
      <c r="J22" s="43" t="s">
        <v>19</v>
      </c>
      <c r="K22" s="56">
        <v>0</v>
      </c>
      <c r="L22" s="61">
        <f t="shared" si="4"/>
        <v>0</v>
      </c>
      <c r="M22" s="196"/>
      <c r="N22" s="197"/>
      <c r="O22" s="198"/>
      <c r="P22" s="4" t="s">
        <v>78</v>
      </c>
    </row>
    <row r="23" spans="2:16" ht="18" customHeight="1" x14ac:dyDescent="0.4">
      <c r="B23" s="182"/>
      <c r="C23" s="185"/>
      <c r="D23" s="185"/>
      <c r="E23" s="202"/>
      <c r="F23" s="10" t="s">
        <v>918</v>
      </c>
      <c r="G23" s="26"/>
      <c r="H23" s="26"/>
      <c r="I23" s="55">
        <v>0</v>
      </c>
      <c r="J23" s="43" t="s">
        <v>19</v>
      </c>
      <c r="K23" s="56">
        <v>0</v>
      </c>
      <c r="L23" s="61">
        <f t="shared" si="4"/>
        <v>0</v>
      </c>
      <c r="M23" s="196"/>
      <c r="N23" s="197"/>
      <c r="O23" s="198"/>
      <c r="P23" s="4" t="s">
        <v>78</v>
      </c>
    </row>
    <row r="24" spans="2:16" ht="18" customHeight="1" x14ac:dyDescent="0.4">
      <c r="B24" s="182"/>
      <c r="C24" s="185"/>
      <c r="D24" s="185"/>
      <c r="E24" s="202"/>
      <c r="F24" s="26"/>
      <c r="G24" s="26"/>
      <c r="H24" s="26"/>
      <c r="I24" s="55">
        <v>0</v>
      </c>
      <c r="J24" s="43" t="s">
        <v>19</v>
      </c>
      <c r="K24" s="56">
        <v>0</v>
      </c>
      <c r="L24" s="61">
        <f t="shared" si="4"/>
        <v>0</v>
      </c>
      <c r="M24" s="196"/>
      <c r="N24" s="197"/>
      <c r="O24" s="198"/>
      <c r="P24" s="4" t="s">
        <v>78</v>
      </c>
    </row>
    <row r="25" spans="2:16" ht="18" customHeight="1" x14ac:dyDescent="0.4">
      <c r="B25" s="182"/>
      <c r="C25" s="185"/>
      <c r="D25" s="185"/>
      <c r="E25" s="202"/>
      <c r="F25" s="26"/>
      <c r="G25" s="26"/>
      <c r="H25" s="26"/>
      <c r="I25" s="55">
        <v>0</v>
      </c>
      <c r="J25" s="43" t="s">
        <v>19</v>
      </c>
      <c r="K25" s="56">
        <v>0</v>
      </c>
      <c r="L25" s="61">
        <f t="shared" si="4"/>
        <v>0</v>
      </c>
      <c r="M25" s="196"/>
      <c r="N25" s="197"/>
      <c r="O25" s="198"/>
      <c r="P25" s="4" t="s">
        <v>78</v>
      </c>
    </row>
    <row r="26" spans="2:16" ht="18" customHeight="1" x14ac:dyDescent="0.4">
      <c r="B26" s="182"/>
      <c r="C26" s="185"/>
      <c r="D26" s="185"/>
      <c r="E26" s="192"/>
      <c r="F26" s="159" t="s">
        <v>73</v>
      </c>
      <c r="G26" s="199"/>
      <c r="H26" s="199"/>
      <c r="I26" s="199"/>
      <c r="J26" s="199"/>
      <c r="K26" s="199"/>
      <c r="L26" s="62">
        <f>SUM(L21:L25)</f>
        <v>0</v>
      </c>
      <c r="M26" s="200"/>
      <c r="N26" s="200"/>
      <c r="O26" s="200"/>
    </row>
    <row r="27" spans="2:16" ht="18" customHeight="1" x14ac:dyDescent="0.4">
      <c r="B27" s="182"/>
      <c r="C27" s="185"/>
      <c r="D27" s="185"/>
      <c r="E27" s="201" t="s">
        <v>86</v>
      </c>
      <c r="F27" s="188"/>
      <c r="G27" s="188"/>
      <c r="H27" s="188"/>
      <c r="I27" s="188"/>
      <c r="J27" s="188"/>
      <c r="K27" s="188"/>
      <c r="L27" s="188"/>
      <c r="M27" s="188"/>
      <c r="N27" s="188"/>
      <c r="O27" s="201"/>
    </row>
    <row r="28" spans="2:16" ht="18" customHeight="1" x14ac:dyDescent="0.4">
      <c r="B28" s="182"/>
      <c r="C28" s="185"/>
      <c r="D28" s="185"/>
      <c r="E28" s="202"/>
      <c r="F28" s="10" t="s">
        <v>926</v>
      </c>
      <c r="G28" s="26"/>
      <c r="H28" s="26"/>
      <c r="I28" s="55">
        <v>0</v>
      </c>
      <c r="J28" s="43" t="s">
        <v>19</v>
      </c>
      <c r="K28" s="56">
        <v>0</v>
      </c>
      <c r="L28" s="61">
        <f t="shared" ref="L28:L33" si="5">IF(I28="","",I28*K28)</f>
        <v>0</v>
      </c>
      <c r="M28" s="196"/>
      <c r="N28" s="197"/>
      <c r="O28" s="198"/>
      <c r="P28" s="4" t="s">
        <v>78</v>
      </c>
    </row>
    <row r="29" spans="2:16" ht="18" customHeight="1" x14ac:dyDescent="0.4">
      <c r="B29" s="182"/>
      <c r="C29" s="185"/>
      <c r="D29" s="185"/>
      <c r="E29" s="202"/>
      <c r="F29" s="10" t="s">
        <v>927</v>
      </c>
      <c r="G29" s="26"/>
      <c r="H29" s="26"/>
      <c r="I29" s="55">
        <v>0</v>
      </c>
      <c r="J29" s="43" t="s">
        <v>19</v>
      </c>
      <c r="K29" s="56">
        <v>0</v>
      </c>
      <c r="L29" s="61">
        <f t="shared" si="5"/>
        <v>0</v>
      </c>
      <c r="M29" s="196"/>
      <c r="N29" s="197"/>
      <c r="O29" s="198"/>
      <c r="P29" s="4" t="s">
        <v>78</v>
      </c>
    </row>
    <row r="30" spans="2:16" ht="18" customHeight="1" x14ac:dyDescent="0.4">
      <c r="B30" s="182"/>
      <c r="C30" s="185"/>
      <c r="D30" s="185"/>
      <c r="E30" s="202"/>
      <c r="F30" s="10" t="s">
        <v>928</v>
      </c>
      <c r="G30" s="26"/>
      <c r="H30" s="26"/>
      <c r="I30" s="55">
        <v>0</v>
      </c>
      <c r="J30" s="43" t="s">
        <v>19</v>
      </c>
      <c r="K30" s="56">
        <v>0</v>
      </c>
      <c r="L30" s="61">
        <f t="shared" si="5"/>
        <v>0</v>
      </c>
      <c r="M30" s="196"/>
      <c r="N30" s="197"/>
      <c r="O30" s="198"/>
      <c r="P30" s="4" t="s">
        <v>78</v>
      </c>
    </row>
    <row r="31" spans="2:16" ht="18" customHeight="1" x14ac:dyDescent="0.4">
      <c r="B31" s="182"/>
      <c r="C31" s="185"/>
      <c r="D31" s="185"/>
      <c r="E31" s="202"/>
      <c r="F31" s="10" t="s">
        <v>929</v>
      </c>
      <c r="G31" s="26"/>
      <c r="H31" s="26"/>
      <c r="I31" s="55">
        <v>0</v>
      </c>
      <c r="J31" s="43" t="s">
        <v>19</v>
      </c>
      <c r="K31" s="56">
        <v>0</v>
      </c>
      <c r="L31" s="61">
        <f t="shared" si="5"/>
        <v>0</v>
      </c>
      <c r="M31" s="196"/>
      <c r="N31" s="197"/>
      <c r="O31" s="198"/>
      <c r="P31" s="4" t="s">
        <v>78</v>
      </c>
    </row>
    <row r="32" spans="2:16" ht="18" customHeight="1" x14ac:dyDescent="0.4">
      <c r="B32" s="182"/>
      <c r="C32" s="185"/>
      <c r="D32" s="185"/>
      <c r="E32" s="202"/>
      <c r="F32" s="26"/>
      <c r="G32" s="26"/>
      <c r="H32" s="26"/>
      <c r="I32" s="55">
        <v>0</v>
      </c>
      <c r="J32" s="43" t="s">
        <v>19</v>
      </c>
      <c r="K32" s="56">
        <v>0</v>
      </c>
      <c r="L32" s="61">
        <f t="shared" si="5"/>
        <v>0</v>
      </c>
      <c r="M32" s="196"/>
      <c r="N32" s="197"/>
      <c r="O32" s="198"/>
      <c r="P32" s="4" t="s">
        <v>78</v>
      </c>
    </row>
    <row r="33" spans="2:16" ht="18" customHeight="1" x14ac:dyDescent="0.4">
      <c r="B33" s="182"/>
      <c r="C33" s="185"/>
      <c r="D33" s="185"/>
      <c r="E33" s="202"/>
      <c r="F33" s="26"/>
      <c r="G33" s="26"/>
      <c r="H33" s="26"/>
      <c r="I33" s="55">
        <v>0</v>
      </c>
      <c r="J33" s="43" t="s">
        <v>19</v>
      </c>
      <c r="K33" s="56">
        <v>0</v>
      </c>
      <c r="L33" s="61">
        <f t="shared" si="5"/>
        <v>0</v>
      </c>
      <c r="M33" s="196"/>
      <c r="N33" s="197"/>
      <c r="O33" s="198"/>
      <c r="P33" s="4" t="s">
        <v>78</v>
      </c>
    </row>
    <row r="34" spans="2:16" ht="18" customHeight="1" x14ac:dyDescent="0.4">
      <c r="B34" s="182"/>
      <c r="C34" s="185"/>
      <c r="D34" s="185"/>
      <c r="E34" s="192"/>
      <c r="F34" s="159" t="s">
        <v>73</v>
      </c>
      <c r="G34" s="199"/>
      <c r="H34" s="199"/>
      <c r="I34" s="199"/>
      <c r="J34" s="199"/>
      <c r="K34" s="199"/>
      <c r="L34" s="62">
        <f>SUM(L28:L33)</f>
        <v>0</v>
      </c>
      <c r="M34" s="200"/>
      <c r="N34" s="200"/>
      <c r="O34" s="200"/>
    </row>
    <row r="35" spans="2:16" ht="18" customHeight="1" x14ac:dyDescent="0.4">
      <c r="B35" s="182"/>
      <c r="C35" s="185"/>
      <c r="D35" s="185"/>
      <c r="E35" s="201" t="s">
        <v>22</v>
      </c>
      <c r="F35" s="188"/>
      <c r="G35" s="188"/>
      <c r="H35" s="188"/>
      <c r="I35" s="188"/>
      <c r="J35" s="188"/>
      <c r="K35" s="188"/>
      <c r="L35" s="188"/>
      <c r="M35" s="188"/>
      <c r="N35" s="188"/>
      <c r="O35" s="201"/>
    </row>
    <row r="36" spans="2:16" ht="30" customHeight="1" x14ac:dyDescent="0.4">
      <c r="B36" s="182"/>
      <c r="C36" s="185"/>
      <c r="D36" s="185"/>
      <c r="E36" s="191"/>
      <c r="F36" s="27" t="s">
        <v>956</v>
      </c>
      <c r="G36" s="64"/>
      <c r="H36" s="89"/>
      <c r="I36" s="65">
        <v>0</v>
      </c>
      <c r="J36" s="66" t="s">
        <v>19</v>
      </c>
      <c r="K36" s="67">
        <v>0</v>
      </c>
      <c r="L36" s="61">
        <f t="shared" ref="L36:L40" si="6">IF(I36="","",I36*K36)</f>
        <v>0</v>
      </c>
      <c r="M36" s="203">
        <f>H36*I36</f>
        <v>0</v>
      </c>
      <c r="N36" s="204"/>
      <c r="O36" s="205"/>
      <c r="P36" s="4" t="s">
        <v>77</v>
      </c>
    </row>
    <row r="37" spans="2:16" ht="18" customHeight="1" x14ac:dyDescent="0.4">
      <c r="B37" s="182"/>
      <c r="C37" s="185"/>
      <c r="D37" s="185"/>
      <c r="E37" s="191"/>
      <c r="F37" s="28" t="s">
        <v>919</v>
      </c>
      <c r="G37" s="64"/>
      <c r="H37" s="90"/>
      <c r="I37" s="65">
        <v>0</v>
      </c>
      <c r="J37" s="66" t="s">
        <v>19</v>
      </c>
      <c r="K37" s="67">
        <v>0</v>
      </c>
      <c r="L37" s="61">
        <f t="shared" si="6"/>
        <v>0</v>
      </c>
      <c r="M37" s="210">
        <f t="shared" ref="M37" si="7">H37*I37</f>
        <v>0</v>
      </c>
      <c r="N37" s="211"/>
      <c r="O37" s="97"/>
      <c r="P37" s="4" t="s">
        <v>77</v>
      </c>
    </row>
    <row r="38" spans="2:16" ht="18" customHeight="1" x14ac:dyDescent="0.4">
      <c r="B38" s="182"/>
      <c r="C38" s="185"/>
      <c r="D38" s="185"/>
      <c r="E38" s="191"/>
      <c r="F38" s="28" t="s">
        <v>920</v>
      </c>
      <c r="G38" s="64"/>
      <c r="H38" s="76"/>
      <c r="I38" s="65">
        <v>0</v>
      </c>
      <c r="J38" s="66" t="s">
        <v>19</v>
      </c>
      <c r="K38" s="67">
        <v>0</v>
      </c>
      <c r="L38" s="61">
        <f t="shared" si="6"/>
        <v>0</v>
      </c>
      <c r="M38" s="206"/>
      <c r="N38" s="207"/>
      <c r="O38" s="208"/>
      <c r="P38" s="4" t="s">
        <v>77</v>
      </c>
    </row>
    <row r="39" spans="2:16" ht="18" customHeight="1" x14ac:dyDescent="0.4">
      <c r="B39" s="182"/>
      <c r="C39" s="185"/>
      <c r="D39" s="185"/>
      <c r="E39" s="191"/>
      <c r="F39" s="63"/>
      <c r="G39" s="64"/>
      <c r="H39" s="76"/>
      <c r="I39" s="65">
        <v>0</v>
      </c>
      <c r="J39" s="66" t="s">
        <v>19</v>
      </c>
      <c r="K39" s="67">
        <v>0</v>
      </c>
      <c r="L39" s="61">
        <f t="shared" si="6"/>
        <v>0</v>
      </c>
      <c r="M39" s="206"/>
      <c r="N39" s="207"/>
      <c r="O39" s="208"/>
      <c r="P39" s="4" t="s">
        <v>77</v>
      </c>
    </row>
    <row r="40" spans="2:16" ht="18" customHeight="1" x14ac:dyDescent="0.4">
      <c r="B40" s="182"/>
      <c r="C40" s="185"/>
      <c r="D40" s="185"/>
      <c r="E40" s="191"/>
      <c r="F40" s="29"/>
      <c r="G40" s="64"/>
      <c r="H40" s="76"/>
      <c r="I40" s="65">
        <v>0</v>
      </c>
      <c r="J40" s="66" t="s">
        <v>19</v>
      </c>
      <c r="K40" s="67">
        <v>0</v>
      </c>
      <c r="L40" s="61">
        <f t="shared" si="6"/>
        <v>0</v>
      </c>
      <c r="M40" s="206"/>
      <c r="N40" s="207"/>
      <c r="O40" s="208"/>
      <c r="P40" s="4" t="s">
        <v>77</v>
      </c>
    </row>
    <row r="41" spans="2:16" ht="18" customHeight="1" x14ac:dyDescent="0.4">
      <c r="B41" s="182"/>
      <c r="C41" s="185"/>
      <c r="D41" s="187"/>
      <c r="E41" s="192"/>
      <c r="F41" s="159" t="s">
        <v>73</v>
      </c>
      <c r="G41" s="199"/>
      <c r="H41" s="199"/>
      <c r="I41" s="199"/>
      <c r="J41" s="199"/>
      <c r="K41" s="199"/>
      <c r="L41" s="62">
        <f>SUM(L36:L40)</f>
        <v>0</v>
      </c>
      <c r="M41" s="209"/>
      <c r="N41" s="209"/>
      <c r="O41" s="209"/>
    </row>
    <row r="42" spans="2:16" ht="18" customHeight="1" x14ac:dyDescent="0.4">
      <c r="B42" s="182"/>
      <c r="C42" s="185"/>
      <c r="D42" s="184" t="s">
        <v>42</v>
      </c>
      <c r="E42" s="201" t="s">
        <v>23</v>
      </c>
      <c r="F42" s="212"/>
      <c r="G42" s="212"/>
      <c r="H42" s="212"/>
      <c r="I42" s="212"/>
      <c r="J42" s="212"/>
      <c r="K42" s="212"/>
      <c r="L42" s="212"/>
      <c r="M42" s="212"/>
      <c r="N42" s="212"/>
      <c r="O42" s="212"/>
    </row>
    <row r="43" spans="2:16" ht="18" customHeight="1" x14ac:dyDescent="0.4">
      <c r="B43" s="182"/>
      <c r="C43" s="185"/>
      <c r="D43" s="185"/>
      <c r="E43" s="191"/>
      <c r="F43" s="10" t="s">
        <v>997</v>
      </c>
      <c r="G43" s="26"/>
      <c r="H43" s="91"/>
      <c r="I43" s="55">
        <v>0</v>
      </c>
      <c r="J43" s="43" t="s">
        <v>19</v>
      </c>
      <c r="K43" s="56">
        <v>0</v>
      </c>
      <c r="L43" s="59">
        <f t="shared" ref="L43:L53" si="8">IF(I43="","",I43*K43)</f>
        <v>0</v>
      </c>
      <c r="M43" s="196"/>
      <c r="N43" s="197"/>
      <c r="O43" s="198"/>
      <c r="P43" s="4" t="s">
        <v>78</v>
      </c>
    </row>
    <row r="44" spans="2:16" ht="18" customHeight="1" x14ac:dyDescent="0.4">
      <c r="B44" s="182"/>
      <c r="C44" s="185"/>
      <c r="D44" s="185"/>
      <c r="E44" s="191"/>
      <c r="F44" s="10" t="s">
        <v>998</v>
      </c>
      <c r="G44" s="26"/>
      <c r="H44" s="91"/>
      <c r="I44" s="55">
        <v>0</v>
      </c>
      <c r="J44" s="43" t="s">
        <v>19</v>
      </c>
      <c r="K44" s="56">
        <v>0</v>
      </c>
      <c r="L44" s="59">
        <f t="shared" si="8"/>
        <v>0</v>
      </c>
      <c r="M44" s="196"/>
      <c r="N44" s="197"/>
      <c r="O44" s="198"/>
      <c r="P44" s="4" t="s">
        <v>78</v>
      </c>
    </row>
    <row r="45" spans="2:16" ht="18" customHeight="1" x14ac:dyDescent="0.4">
      <c r="B45" s="182"/>
      <c r="C45" s="185"/>
      <c r="D45" s="185"/>
      <c r="E45" s="191"/>
      <c r="F45" s="10" t="s">
        <v>24</v>
      </c>
      <c r="G45" s="26"/>
      <c r="H45" s="91"/>
      <c r="I45" s="55">
        <v>0</v>
      </c>
      <c r="J45" s="43" t="s">
        <v>19</v>
      </c>
      <c r="K45" s="56">
        <v>0</v>
      </c>
      <c r="L45" s="59">
        <f t="shared" si="8"/>
        <v>0</v>
      </c>
      <c r="M45" s="196"/>
      <c r="N45" s="197"/>
      <c r="O45" s="198"/>
      <c r="P45" s="4" t="s">
        <v>78</v>
      </c>
    </row>
    <row r="46" spans="2:16" ht="18" customHeight="1" x14ac:dyDescent="0.4">
      <c r="B46" s="182"/>
      <c r="C46" s="185"/>
      <c r="D46" s="185"/>
      <c r="E46" s="191"/>
      <c r="F46" s="30" t="s">
        <v>921</v>
      </c>
      <c r="G46" s="26"/>
      <c r="H46" s="91"/>
      <c r="I46" s="55">
        <v>0</v>
      </c>
      <c r="J46" s="43" t="s">
        <v>19</v>
      </c>
      <c r="K46" s="56">
        <v>0</v>
      </c>
      <c r="L46" s="59">
        <f t="shared" si="8"/>
        <v>0</v>
      </c>
      <c r="M46" s="196"/>
      <c r="N46" s="197"/>
      <c r="O46" s="198"/>
      <c r="P46" s="4" t="s">
        <v>78</v>
      </c>
    </row>
    <row r="47" spans="2:16" ht="18" customHeight="1" x14ac:dyDescent="0.4">
      <c r="B47" s="182"/>
      <c r="C47" s="185"/>
      <c r="D47" s="185"/>
      <c r="E47" s="191"/>
      <c r="F47" s="30" t="s">
        <v>25</v>
      </c>
      <c r="G47" s="64"/>
      <c r="H47" s="92"/>
      <c r="I47" s="65">
        <v>0</v>
      </c>
      <c r="J47" s="66" t="s">
        <v>19</v>
      </c>
      <c r="K47" s="67">
        <v>0</v>
      </c>
      <c r="L47" s="59">
        <f t="shared" si="8"/>
        <v>0</v>
      </c>
      <c r="M47" s="213"/>
      <c r="N47" s="214"/>
      <c r="O47" s="215"/>
      <c r="P47" s="4" t="s">
        <v>77</v>
      </c>
    </row>
    <row r="48" spans="2:16" ht="18" customHeight="1" x14ac:dyDescent="0.4">
      <c r="B48" s="182"/>
      <c r="C48" s="185"/>
      <c r="D48" s="185"/>
      <c r="E48" s="191"/>
      <c r="F48" s="30" t="s">
        <v>922</v>
      </c>
      <c r="G48" s="64"/>
      <c r="H48" s="92"/>
      <c r="I48" s="65">
        <v>0</v>
      </c>
      <c r="J48" s="66" t="s">
        <v>19</v>
      </c>
      <c r="K48" s="67">
        <v>0</v>
      </c>
      <c r="L48" s="59">
        <f t="shared" si="8"/>
        <v>0</v>
      </c>
      <c r="M48" s="213"/>
      <c r="N48" s="214"/>
      <c r="O48" s="215"/>
      <c r="P48" s="4" t="s">
        <v>77</v>
      </c>
    </row>
    <row r="49" spans="2:16" ht="18" customHeight="1" x14ac:dyDescent="0.4">
      <c r="B49" s="182"/>
      <c r="C49" s="185"/>
      <c r="D49" s="185"/>
      <c r="E49" s="191"/>
      <c r="F49" s="30" t="s">
        <v>923</v>
      </c>
      <c r="G49" s="26"/>
      <c r="H49" s="91"/>
      <c r="I49" s="55">
        <v>0</v>
      </c>
      <c r="J49" s="43" t="s">
        <v>19</v>
      </c>
      <c r="K49" s="56">
        <v>0</v>
      </c>
      <c r="L49" s="59">
        <f t="shared" si="8"/>
        <v>0</v>
      </c>
      <c r="M49" s="196"/>
      <c r="N49" s="197"/>
      <c r="O49" s="198"/>
      <c r="P49" s="4" t="s">
        <v>78</v>
      </c>
    </row>
    <row r="50" spans="2:16" ht="18" customHeight="1" x14ac:dyDescent="0.4">
      <c r="B50" s="182"/>
      <c r="C50" s="185"/>
      <c r="D50" s="185"/>
      <c r="E50" s="191"/>
      <c r="F50" s="30" t="s">
        <v>930</v>
      </c>
      <c r="G50" s="26"/>
      <c r="H50" s="91"/>
      <c r="I50" s="55">
        <v>0</v>
      </c>
      <c r="J50" s="43" t="s">
        <v>19</v>
      </c>
      <c r="K50" s="56">
        <v>0</v>
      </c>
      <c r="L50" s="59">
        <f t="shared" si="8"/>
        <v>0</v>
      </c>
      <c r="M50" s="196"/>
      <c r="N50" s="197"/>
      <c r="O50" s="198"/>
      <c r="P50" s="4" t="s">
        <v>78</v>
      </c>
    </row>
    <row r="51" spans="2:16" ht="18" customHeight="1" x14ac:dyDescent="0.4">
      <c r="B51" s="182"/>
      <c r="C51" s="185"/>
      <c r="D51" s="185"/>
      <c r="E51" s="191"/>
      <c r="F51" s="31"/>
      <c r="G51" s="26"/>
      <c r="H51" s="91"/>
      <c r="I51" s="55">
        <v>0</v>
      </c>
      <c r="J51" s="43" t="s">
        <v>19</v>
      </c>
      <c r="K51" s="56">
        <v>0</v>
      </c>
      <c r="L51" s="59">
        <f t="shared" si="8"/>
        <v>0</v>
      </c>
      <c r="M51" s="196"/>
      <c r="N51" s="197"/>
      <c r="O51" s="198"/>
      <c r="P51" s="4" t="s">
        <v>78</v>
      </c>
    </row>
    <row r="52" spans="2:16" ht="18" customHeight="1" x14ac:dyDescent="0.4">
      <c r="B52" s="182"/>
      <c r="C52" s="185"/>
      <c r="D52" s="185"/>
      <c r="E52" s="191"/>
      <c r="F52" s="31"/>
      <c r="G52" s="26"/>
      <c r="H52" s="91"/>
      <c r="I52" s="55">
        <v>0</v>
      </c>
      <c r="J52" s="43" t="s">
        <v>19</v>
      </c>
      <c r="K52" s="56">
        <v>0</v>
      </c>
      <c r="L52" s="59">
        <f t="shared" si="8"/>
        <v>0</v>
      </c>
      <c r="M52" s="196"/>
      <c r="N52" s="197"/>
      <c r="O52" s="198"/>
      <c r="P52" s="4" t="s">
        <v>78</v>
      </c>
    </row>
    <row r="53" spans="2:16" ht="18" customHeight="1" x14ac:dyDescent="0.4">
      <c r="B53" s="182"/>
      <c r="C53" s="185"/>
      <c r="D53" s="185"/>
      <c r="E53" s="191"/>
      <c r="F53" s="31"/>
      <c r="G53" s="26"/>
      <c r="H53" s="91"/>
      <c r="I53" s="55">
        <v>0</v>
      </c>
      <c r="J53" s="43" t="s">
        <v>19</v>
      </c>
      <c r="K53" s="56">
        <v>0</v>
      </c>
      <c r="L53" s="59">
        <f t="shared" si="8"/>
        <v>0</v>
      </c>
      <c r="M53" s="196"/>
      <c r="N53" s="197"/>
      <c r="O53" s="198"/>
      <c r="P53" s="4" t="s">
        <v>78</v>
      </c>
    </row>
    <row r="54" spans="2:16" ht="18" customHeight="1" x14ac:dyDescent="0.4">
      <c r="B54" s="182"/>
      <c r="C54" s="185"/>
      <c r="D54" s="187"/>
      <c r="E54" s="192"/>
      <c r="F54" s="159" t="s">
        <v>73</v>
      </c>
      <c r="G54" s="199"/>
      <c r="H54" s="199"/>
      <c r="I54" s="199"/>
      <c r="J54" s="199"/>
      <c r="K54" s="199"/>
      <c r="L54" s="60">
        <f>SUM(L43:L53)</f>
        <v>0</v>
      </c>
      <c r="M54" s="200"/>
      <c r="N54" s="200"/>
      <c r="O54" s="200"/>
    </row>
    <row r="55" spans="2:16" ht="18" customHeight="1" x14ac:dyDescent="0.4">
      <c r="B55" s="182"/>
      <c r="C55" s="185"/>
      <c r="D55" s="216" t="s">
        <v>31</v>
      </c>
      <c r="E55" s="216"/>
      <c r="F55" s="217"/>
      <c r="G55" s="217"/>
      <c r="H55" s="217"/>
      <c r="I55" s="217"/>
      <c r="J55" s="217"/>
      <c r="K55" s="217"/>
      <c r="L55" s="217"/>
      <c r="M55" s="217"/>
      <c r="N55" s="217"/>
      <c r="O55" s="217"/>
    </row>
    <row r="56" spans="2:16" ht="45" customHeight="1" x14ac:dyDescent="0.4">
      <c r="B56" s="182"/>
      <c r="C56" s="185"/>
      <c r="D56" s="218" t="s">
        <v>43</v>
      </c>
      <c r="E56" s="180"/>
      <c r="F56" s="32" t="s">
        <v>32</v>
      </c>
      <c r="G56" s="26"/>
      <c r="H56" s="75"/>
      <c r="I56" s="55">
        <v>0</v>
      </c>
      <c r="J56" s="88" t="s">
        <v>65</v>
      </c>
      <c r="K56" s="56">
        <v>0</v>
      </c>
      <c r="L56" s="59">
        <f t="shared" ref="L56:L59" si="9">IF(I56="","",I56*K56)</f>
        <v>0</v>
      </c>
      <c r="M56" s="196"/>
      <c r="N56" s="197"/>
      <c r="O56" s="198"/>
      <c r="P56" s="4" t="s">
        <v>78</v>
      </c>
    </row>
    <row r="57" spans="2:16" ht="41.25" customHeight="1" x14ac:dyDescent="0.4">
      <c r="B57" s="182"/>
      <c r="C57" s="185"/>
      <c r="D57" s="218"/>
      <c r="E57" s="180"/>
      <c r="F57" s="32" t="s">
        <v>34</v>
      </c>
      <c r="G57" s="26"/>
      <c r="H57" s="75"/>
      <c r="I57" s="55">
        <v>0</v>
      </c>
      <c r="J57" s="88" t="s">
        <v>65</v>
      </c>
      <c r="K57" s="56">
        <v>0</v>
      </c>
      <c r="L57" s="59">
        <f t="shared" si="9"/>
        <v>0</v>
      </c>
      <c r="M57" s="196"/>
      <c r="N57" s="197"/>
      <c r="O57" s="198"/>
      <c r="P57" s="4" t="s">
        <v>78</v>
      </c>
    </row>
    <row r="58" spans="2:16" ht="44.25" customHeight="1" x14ac:dyDescent="0.4">
      <c r="B58" s="182"/>
      <c r="C58" s="185"/>
      <c r="D58" s="218"/>
      <c r="E58" s="180"/>
      <c r="F58" s="32" t="s">
        <v>33</v>
      </c>
      <c r="G58" s="26" t="s">
        <v>907</v>
      </c>
      <c r="H58" s="75"/>
      <c r="I58" s="55">
        <v>0</v>
      </c>
      <c r="J58" s="88" t="s">
        <v>65</v>
      </c>
      <c r="K58" s="56">
        <v>0</v>
      </c>
      <c r="L58" s="59">
        <f t="shared" si="9"/>
        <v>0</v>
      </c>
      <c r="M58" s="196"/>
      <c r="N58" s="197"/>
      <c r="O58" s="198"/>
      <c r="P58" s="4" t="s">
        <v>78</v>
      </c>
    </row>
    <row r="59" spans="2:16" ht="60" customHeight="1" x14ac:dyDescent="0.4">
      <c r="B59" s="182"/>
      <c r="C59" s="185"/>
      <c r="D59" s="218"/>
      <c r="E59" s="180"/>
      <c r="F59" s="32" t="s">
        <v>101</v>
      </c>
      <c r="G59" s="26"/>
      <c r="H59" s="75"/>
      <c r="I59" s="55">
        <v>0</v>
      </c>
      <c r="J59" s="88" t="s">
        <v>65</v>
      </c>
      <c r="K59" s="56">
        <v>0</v>
      </c>
      <c r="L59" s="59">
        <f t="shared" si="9"/>
        <v>0</v>
      </c>
      <c r="M59" s="196"/>
      <c r="N59" s="197"/>
      <c r="O59" s="198"/>
      <c r="P59" s="4" t="s">
        <v>78</v>
      </c>
    </row>
    <row r="60" spans="2:16" ht="18" customHeight="1" x14ac:dyDescent="0.4">
      <c r="B60" s="182"/>
      <c r="C60" s="185"/>
      <c r="D60" s="186"/>
      <c r="E60" s="219"/>
      <c r="F60" s="158" t="s">
        <v>73</v>
      </c>
      <c r="G60" s="158"/>
      <c r="H60" s="158"/>
      <c r="I60" s="158"/>
      <c r="J60" s="158"/>
      <c r="K60" s="159"/>
      <c r="L60" s="68">
        <f>SUM(L56:L59)</f>
        <v>0</v>
      </c>
      <c r="M60" s="200"/>
      <c r="N60" s="200"/>
      <c r="O60" s="200"/>
    </row>
    <row r="61" spans="2:16" ht="18" customHeight="1" x14ac:dyDescent="0.4">
      <c r="B61" s="183"/>
      <c r="C61" s="186"/>
      <c r="D61" s="224" t="s">
        <v>82</v>
      </c>
      <c r="E61" s="225"/>
      <c r="F61" s="225"/>
      <c r="G61" s="225"/>
      <c r="H61" s="225"/>
      <c r="I61" s="225"/>
      <c r="J61" s="225"/>
      <c r="K61" s="225"/>
      <c r="L61" s="62">
        <f>L19+L26+L34+L41+L54+L60</f>
        <v>0</v>
      </c>
      <c r="M61" s="200"/>
      <c r="N61" s="200"/>
      <c r="O61" s="200"/>
    </row>
    <row r="62" spans="2:16" ht="18" customHeight="1" x14ac:dyDescent="0.4">
      <c r="B62" s="33"/>
      <c r="C62" s="81"/>
      <c r="D62" s="81"/>
      <c r="E62" s="81"/>
      <c r="F62" s="77"/>
      <c r="G62" s="77"/>
      <c r="H62" s="77"/>
      <c r="I62" s="77"/>
      <c r="J62" s="77"/>
      <c r="K62" s="77"/>
      <c r="L62" s="34"/>
      <c r="M62" s="34"/>
      <c r="N62" s="34"/>
      <c r="O62" s="35"/>
    </row>
    <row r="63" spans="2:16" ht="18" customHeight="1" x14ac:dyDescent="0.4">
      <c r="B63" s="181">
        <v>2</v>
      </c>
      <c r="C63" s="220" t="s">
        <v>999</v>
      </c>
      <c r="D63" s="221"/>
      <c r="E63" s="221"/>
      <c r="F63" s="221"/>
      <c r="G63" s="221"/>
      <c r="H63" s="221"/>
      <c r="I63" s="221"/>
      <c r="J63" s="221"/>
      <c r="K63" s="221"/>
      <c r="L63" s="221"/>
      <c r="M63" s="221"/>
      <c r="N63" s="221"/>
      <c r="O63" s="222"/>
    </row>
    <row r="64" spans="2:16" ht="18" customHeight="1" x14ac:dyDescent="0.4">
      <c r="B64" s="182"/>
      <c r="C64" s="218" t="s">
        <v>59</v>
      </c>
      <c r="D64" s="223"/>
      <c r="E64" s="223"/>
      <c r="F64" s="26"/>
      <c r="G64" s="26"/>
      <c r="H64" s="26"/>
      <c r="I64" s="55">
        <v>0</v>
      </c>
      <c r="J64" s="43" t="s">
        <v>96</v>
      </c>
      <c r="K64" s="56">
        <v>0</v>
      </c>
      <c r="L64" s="61">
        <f t="shared" ref="L64:L68" si="10">IF(I64="","",I64*K64)</f>
        <v>0</v>
      </c>
      <c r="M64" s="196"/>
      <c r="N64" s="197"/>
      <c r="O64" s="198"/>
      <c r="P64" s="4" t="s">
        <v>78</v>
      </c>
    </row>
    <row r="65" spans="2:16" ht="18" customHeight="1" x14ac:dyDescent="0.4">
      <c r="B65" s="182"/>
      <c r="C65" s="218"/>
      <c r="D65" s="223"/>
      <c r="E65" s="223"/>
      <c r="F65" s="36"/>
      <c r="G65" s="36"/>
      <c r="H65" s="36"/>
      <c r="I65" s="69">
        <v>0</v>
      </c>
      <c r="J65" s="43" t="s">
        <v>96</v>
      </c>
      <c r="K65" s="70">
        <v>0</v>
      </c>
      <c r="L65" s="59">
        <f t="shared" si="10"/>
        <v>0</v>
      </c>
      <c r="M65" s="196"/>
      <c r="N65" s="197"/>
      <c r="O65" s="198"/>
      <c r="P65" s="4" t="s">
        <v>78</v>
      </c>
    </row>
    <row r="66" spans="2:16" ht="18" customHeight="1" x14ac:dyDescent="0.4">
      <c r="B66" s="182"/>
      <c r="C66" s="218"/>
      <c r="D66" s="223"/>
      <c r="E66" s="223"/>
      <c r="F66" s="36"/>
      <c r="G66" s="36"/>
      <c r="H66" s="36"/>
      <c r="I66" s="69">
        <v>0</v>
      </c>
      <c r="J66" s="43" t="s">
        <v>96</v>
      </c>
      <c r="K66" s="70">
        <v>0</v>
      </c>
      <c r="L66" s="59">
        <f t="shared" si="10"/>
        <v>0</v>
      </c>
      <c r="M66" s="196"/>
      <c r="N66" s="197"/>
      <c r="O66" s="198"/>
      <c r="P66" s="4" t="s">
        <v>78</v>
      </c>
    </row>
    <row r="67" spans="2:16" ht="18" customHeight="1" x14ac:dyDescent="0.4">
      <c r="B67" s="182"/>
      <c r="C67" s="218"/>
      <c r="D67" s="223"/>
      <c r="E67" s="223"/>
      <c r="F67" s="36"/>
      <c r="G67" s="36"/>
      <c r="H67" s="36"/>
      <c r="I67" s="69">
        <v>0</v>
      </c>
      <c r="J67" s="43" t="s">
        <v>96</v>
      </c>
      <c r="K67" s="70">
        <v>0</v>
      </c>
      <c r="L67" s="59">
        <f t="shared" si="10"/>
        <v>0</v>
      </c>
      <c r="M67" s="196"/>
      <c r="N67" s="197"/>
      <c r="O67" s="198"/>
      <c r="P67" s="4" t="s">
        <v>78</v>
      </c>
    </row>
    <row r="68" spans="2:16" ht="18" customHeight="1" x14ac:dyDescent="0.4">
      <c r="B68" s="182"/>
      <c r="C68" s="218"/>
      <c r="D68" s="223"/>
      <c r="E68" s="223"/>
      <c r="F68" s="26"/>
      <c r="G68" s="26"/>
      <c r="H68" s="26"/>
      <c r="I68" s="69">
        <v>0</v>
      </c>
      <c r="J68" s="43" t="s">
        <v>96</v>
      </c>
      <c r="K68" s="70">
        <v>0</v>
      </c>
      <c r="L68" s="59">
        <f t="shared" si="10"/>
        <v>0</v>
      </c>
      <c r="M68" s="196"/>
      <c r="N68" s="197"/>
      <c r="O68" s="198"/>
      <c r="P68" s="4" t="s">
        <v>78</v>
      </c>
    </row>
    <row r="69" spans="2:16" ht="18" customHeight="1" x14ac:dyDescent="0.4">
      <c r="B69" s="182"/>
      <c r="C69" s="218"/>
      <c r="D69" s="223"/>
      <c r="E69" s="223"/>
      <c r="F69" s="158" t="s">
        <v>73</v>
      </c>
      <c r="G69" s="158"/>
      <c r="H69" s="158"/>
      <c r="I69" s="158"/>
      <c r="J69" s="158"/>
      <c r="K69" s="159"/>
      <c r="L69" s="68">
        <f>SUM(L64:L68)</f>
        <v>0</v>
      </c>
      <c r="M69" s="200"/>
      <c r="N69" s="200"/>
      <c r="O69" s="200"/>
    </row>
    <row r="70" spans="2:16" ht="18" customHeight="1" x14ac:dyDescent="0.4">
      <c r="B70" s="183"/>
      <c r="C70" s="226" t="s">
        <v>1000</v>
      </c>
      <c r="D70" s="227"/>
      <c r="E70" s="227"/>
      <c r="F70" s="227"/>
      <c r="G70" s="227"/>
      <c r="H70" s="227"/>
      <c r="I70" s="227"/>
      <c r="J70" s="227"/>
      <c r="K70" s="228"/>
      <c r="L70" s="62">
        <f>L69</f>
        <v>0</v>
      </c>
      <c r="M70" s="200"/>
      <c r="N70" s="200"/>
      <c r="O70" s="200"/>
    </row>
    <row r="71" spans="2:16" ht="18" customHeight="1" x14ac:dyDescent="0.4">
      <c r="B71" s="37"/>
      <c r="C71" s="38"/>
      <c r="D71" s="38"/>
      <c r="E71" s="38"/>
      <c r="F71" s="39"/>
      <c r="G71" s="39"/>
      <c r="H71" s="39"/>
      <c r="I71" s="39"/>
      <c r="J71" s="39"/>
      <c r="K71" s="39"/>
      <c r="L71" s="40"/>
      <c r="M71" s="40"/>
      <c r="N71" s="40"/>
      <c r="O71" s="41"/>
    </row>
    <row r="72" spans="2:16" ht="18" customHeight="1" x14ac:dyDescent="0.4">
      <c r="B72" s="181">
        <v>3</v>
      </c>
      <c r="C72" s="220" t="s">
        <v>64</v>
      </c>
      <c r="D72" s="221"/>
      <c r="E72" s="221"/>
      <c r="F72" s="221"/>
      <c r="G72" s="221"/>
      <c r="H72" s="221"/>
      <c r="I72" s="221"/>
      <c r="J72" s="221"/>
      <c r="K72" s="221"/>
      <c r="L72" s="221"/>
      <c r="M72" s="221"/>
      <c r="N72" s="221"/>
      <c r="O72" s="222"/>
    </row>
    <row r="73" spans="2:16" ht="18" customHeight="1" x14ac:dyDescent="0.4">
      <c r="B73" s="182"/>
      <c r="C73" s="218" t="s">
        <v>551</v>
      </c>
      <c r="D73" s="180"/>
      <c r="E73" s="200"/>
      <c r="F73" s="200"/>
      <c r="G73" s="26"/>
      <c r="H73" s="26"/>
      <c r="I73" s="55">
        <v>0</v>
      </c>
      <c r="J73" s="43" t="s">
        <v>19</v>
      </c>
      <c r="K73" s="56">
        <v>0</v>
      </c>
      <c r="L73" s="61">
        <f t="shared" ref="L73:L75" si="11">IF(I73="","",I73*K73)</f>
        <v>0</v>
      </c>
      <c r="M73" s="196"/>
      <c r="N73" s="197"/>
      <c r="O73" s="198"/>
      <c r="P73" s="4" t="s">
        <v>78</v>
      </c>
    </row>
    <row r="74" spans="2:16" ht="18" customHeight="1" x14ac:dyDescent="0.4">
      <c r="B74" s="182"/>
      <c r="C74" s="218"/>
      <c r="D74" s="180"/>
      <c r="E74" s="200"/>
      <c r="F74" s="200"/>
      <c r="G74" s="26"/>
      <c r="H74" s="26"/>
      <c r="I74" s="55">
        <v>0</v>
      </c>
      <c r="J74" s="43" t="s">
        <v>19</v>
      </c>
      <c r="K74" s="56">
        <v>0</v>
      </c>
      <c r="L74" s="59">
        <f t="shared" si="11"/>
        <v>0</v>
      </c>
      <c r="M74" s="196"/>
      <c r="N74" s="197"/>
      <c r="O74" s="198"/>
      <c r="P74" s="4" t="s">
        <v>78</v>
      </c>
    </row>
    <row r="75" spans="2:16" ht="18" customHeight="1" x14ac:dyDescent="0.4">
      <c r="B75" s="182"/>
      <c r="C75" s="218"/>
      <c r="D75" s="180"/>
      <c r="E75" s="200"/>
      <c r="F75" s="200"/>
      <c r="G75" s="26"/>
      <c r="H75" s="26"/>
      <c r="I75" s="55">
        <v>0</v>
      </c>
      <c r="J75" s="43" t="s">
        <v>19</v>
      </c>
      <c r="K75" s="56">
        <v>0</v>
      </c>
      <c r="L75" s="59">
        <f t="shared" si="11"/>
        <v>0</v>
      </c>
      <c r="M75" s="196"/>
      <c r="N75" s="197"/>
      <c r="O75" s="198"/>
      <c r="P75" s="4" t="s">
        <v>78</v>
      </c>
    </row>
    <row r="76" spans="2:16" ht="18" customHeight="1" x14ac:dyDescent="0.4">
      <c r="B76" s="182"/>
      <c r="C76" s="218"/>
      <c r="D76" s="180"/>
      <c r="E76" s="158" t="s">
        <v>73</v>
      </c>
      <c r="F76" s="158"/>
      <c r="G76" s="158"/>
      <c r="H76" s="158"/>
      <c r="I76" s="158"/>
      <c r="J76" s="158"/>
      <c r="K76" s="159"/>
      <c r="L76" s="68">
        <f>SUM(L73:L75)</f>
        <v>0</v>
      </c>
      <c r="M76" s="200"/>
      <c r="N76" s="200"/>
      <c r="O76" s="200"/>
    </row>
    <row r="77" spans="2:16" ht="18" customHeight="1" x14ac:dyDescent="0.4">
      <c r="B77" s="183"/>
      <c r="C77" s="229" t="s">
        <v>84</v>
      </c>
      <c r="D77" s="230"/>
      <c r="E77" s="230"/>
      <c r="F77" s="230"/>
      <c r="G77" s="230"/>
      <c r="H77" s="230"/>
      <c r="I77" s="230"/>
      <c r="J77" s="230"/>
      <c r="K77" s="231"/>
      <c r="L77" s="62">
        <f>L76</f>
        <v>0</v>
      </c>
      <c r="M77" s="200"/>
      <c r="N77" s="200"/>
      <c r="O77" s="200"/>
    </row>
    <row r="78" spans="2:16" ht="18" customHeight="1" x14ac:dyDescent="0.4">
      <c r="B78" s="82"/>
      <c r="C78" s="82"/>
      <c r="D78" s="82"/>
      <c r="E78" s="82"/>
    </row>
    <row r="79" spans="2:16" ht="18" customHeight="1" x14ac:dyDescent="0.4">
      <c r="B79" s="3" t="s">
        <v>90</v>
      </c>
      <c r="C79" s="79"/>
      <c r="D79" s="79"/>
      <c r="E79" s="79"/>
    </row>
    <row r="80" spans="2:16" ht="18" customHeight="1" x14ac:dyDescent="0.4">
      <c r="B80" s="8" t="s">
        <v>1</v>
      </c>
      <c r="C80" s="164" t="s">
        <v>0</v>
      </c>
      <c r="D80" s="165"/>
      <c r="E80" s="165"/>
      <c r="F80" s="166"/>
      <c r="G80" s="8" t="s">
        <v>15</v>
      </c>
      <c r="H80" s="8" t="s">
        <v>14</v>
      </c>
      <c r="I80" s="8" t="s">
        <v>2</v>
      </c>
      <c r="J80" s="8" t="s">
        <v>3</v>
      </c>
      <c r="K80" s="8" t="s">
        <v>4</v>
      </c>
      <c r="L80" s="8" t="s">
        <v>5</v>
      </c>
      <c r="M80" s="164" t="s">
        <v>51</v>
      </c>
      <c r="N80" s="165"/>
      <c r="O80" s="166"/>
    </row>
    <row r="81" spans="2:15" ht="18" customHeight="1" x14ac:dyDescent="0.4">
      <c r="B81" s="232">
        <v>4</v>
      </c>
      <c r="C81" s="234" t="s">
        <v>50</v>
      </c>
      <c r="D81" s="235"/>
      <c r="E81" s="235"/>
      <c r="F81" s="236"/>
      <c r="G81" s="236"/>
      <c r="H81" s="236"/>
      <c r="I81" s="236"/>
      <c r="J81" s="236"/>
      <c r="K81" s="236"/>
      <c r="L81" s="236"/>
      <c r="M81" s="236"/>
      <c r="N81" s="236"/>
      <c r="O81" s="237"/>
    </row>
    <row r="82" spans="2:15" ht="18" customHeight="1" x14ac:dyDescent="0.4">
      <c r="B82" s="232"/>
      <c r="C82" s="202"/>
      <c r="D82" s="238"/>
      <c r="E82" s="239"/>
      <c r="F82" s="42" t="s">
        <v>20</v>
      </c>
      <c r="G82" s="26"/>
      <c r="H82" s="93"/>
      <c r="I82" s="55">
        <v>0</v>
      </c>
      <c r="J82" s="43" t="s">
        <v>96</v>
      </c>
      <c r="K82" s="56">
        <v>0</v>
      </c>
      <c r="L82" s="59">
        <f t="shared" ref="L82:L94" si="12">IF(I82="","",I82*K82)</f>
        <v>0</v>
      </c>
      <c r="M82" s="196"/>
      <c r="N82" s="197"/>
      <c r="O82" s="198"/>
    </row>
    <row r="83" spans="2:15" ht="18" customHeight="1" x14ac:dyDescent="0.4">
      <c r="B83" s="232"/>
      <c r="C83" s="202"/>
      <c r="D83" s="238"/>
      <c r="E83" s="239"/>
      <c r="F83" s="42" t="s">
        <v>21</v>
      </c>
      <c r="G83" s="26"/>
      <c r="H83" s="93"/>
      <c r="I83" s="55">
        <v>0</v>
      </c>
      <c r="J83" s="43" t="s">
        <v>19</v>
      </c>
      <c r="K83" s="56">
        <v>0</v>
      </c>
      <c r="L83" s="59">
        <f t="shared" si="12"/>
        <v>0</v>
      </c>
      <c r="M83" s="196"/>
      <c r="N83" s="197"/>
      <c r="O83" s="198"/>
    </row>
    <row r="84" spans="2:15" ht="18" customHeight="1" x14ac:dyDescent="0.4">
      <c r="B84" s="232"/>
      <c r="C84" s="202"/>
      <c r="D84" s="238"/>
      <c r="E84" s="239"/>
      <c r="F84" s="95" t="s">
        <v>552</v>
      </c>
      <c r="G84" s="26"/>
      <c r="H84" s="93"/>
      <c r="I84" s="55">
        <v>0</v>
      </c>
      <c r="J84" s="43" t="s">
        <v>19</v>
      </c>
      <c r="K84" s="56">
        <v>0</v>
      </c>
      <c r="L84" s="59">
        <f t="shared" si="12"/>
        <v>0</v>
      </c>
      <c r="M84" s="196"/>
      <c r="N84" s="197"/>
      <c r="O84" s="198"/>
    </row>
    <row r="85" spans="2:15" ht="18" customHeight="1" x14ac:dyDescent="0.4">
      <c r="B85" s="232"/>
      <c r="C85" s="202"/>
      <c r="D85" s="238"/>
      <c r="E85" s="239"/>
      <c r="F85" s="42" t="s">
        <v>100</v>
      </c>
      <c r="G85" s="26"/>
      <c r="H85" s="93"/>
      <c r="I85" s="55">
        <v>0</v>
      </c>
      <c r="J85" s="43" t="s">
        <v>19</v>
      </c>
      <c r="K85" s="56">
        <v>0</v>
      </c>
      <c r="L85" s="59">
        <f t="shared" si="12"/>
        <v>0</v>
      </c>
      <c r="M85" s="196"/>
      <c r="N85" s="197"/>
      <c r="O85" s="198"/>
    </row>
    <row r="86" spans="2:15" ht="18" customHeight="1" x14ac:dyDescent="0.4">
      <c r="B86" s="232"/>
      <c r="C86" s="202"/>
      <c r="D86" s="238"/>
      <c r="E86" s="239"/>
      <c r="F86" s="42" t="s">
        <v>103</v>
      </c>
      <c r="G86" s="26"/>
      <c r="H86" s="93"/>
      <c r="I86" s="55">
        <v>0</v>
      </c>
      <c r="J86" s="43" t="s">
        <v>16</v>
      </c>
      <c r="K86" s="56">
        <v>0</v>
      </c>
      <c r="L86" s="59">
        <f t="shared" si="12"/>
        <v>0</v>
      </c>
      <c r="M86" s="196"/>
      <c r="N86" s="197"/>
      <c r="O86" s="198"/>
    </row>
    <row r="87" spans="2:15" ht="18" customHeight="1" x14ac:dyDescent="0.4">
      <c r="B87" s="232"/>
      <c r="C87" s="202"/>
      <c r="D87" s="238"/>
      <c r="E87" s="239"/>
      <c r="F87" s="10" t="s">
        <v>27</v>
      </c>
      <c r="G87" s="26"/>
      <c r="H87" s="93"/>
      <c r="I87" s="55">
        <v>0</v>
      </c>
      <c r="J87" s="43" t="s">
        <v>16</v>
      </c>
      <c r="K87" s="56">
        <v>0</v>
      </c>
      <c r="L87" s="59">
        <f t="shared" si="12"/>
        <v>0</v>
      </c>
      <c r="M87" s="196"/>
      <c r="N87" s="197"/>
      <c r="O87" s="198"/>
    </row>
    <row r="88" spans="2:15" ht="18" customHeight="1" x14ac:dyDescent="0.4">
      <c r="B88" s="232"/>
      <c r="C88" s="202"/>
      <c r="D88" s="238"/>
      <c r="E88" s="239"/>
      <c r="F88" s="10" t="s">
        <v>26</v>
      </c>
      <c r="G88" s="26"/>
      <c r="H88" s="93"/>
      <c r="I88" s="55">
        <v>0</v>
      </c>
      <c r="J88" s="43" t="s">
        <v>96</v>
      </c>
      <c r="K88" s="56">
        <v>0</v>
      </c>
      <c r="L88" s="59">
        <f t="shared" si="12"/>
        <v>0</v>
      </c>
      <c r="M88" s="196"/>
      <c r="N88" s="197"/>
      <c r="O88" s="198"/>
    </row>
    <row r="89" spans="2:15" ht="18" customHeight="1" x14ac:dyDescent="0.4">
      <c r="B89" s="232"/>
      <c r="C89" s="202"/>
      <c r="D89" s="238"/>
      <c r="E89" s="239"/>
      <c r="F89" s="10" t="s">
        <v>28</v>
      </c>
      <c r="G89" s="26"/>
      <c r="H89" s="93"/>
      <c r="I89" s="55">
        <v>0</v>
      </c>
      <c r="J89" s="43" t="s">
        <v>19</v>
      </c>
      <c r="K89" s="56">
        <v>0</v>
      </c>
      <c r="L89" s="59">
        <f t="shared" si="12"/>
        <v>0</v>
      </c>
      <c r="M89" s="196"/>
      <c r="N89" s="197"/>
      <c r="O89" s="198"/>
    </row>
    <row r="90" spans="2:15" ht="18" customHeight="1" x14ac:dyDescent="0.4">
      <c r="B90" s="232"/>
      <c r="C90" s="202"/>
      <c r="D90" s="238"/>
      <c r="E90" s="239"/>
      <c r="F90" s="10" t="s">
        <v>29</v>
      </c>
      <c r="G90" s="26"/>
      <c r="H90" s="93"/>
      <c r="I90" s="55">
        <v>0</v>
      </c>
      <c r="J90" s="43" t="s">
        <v>65</v>
      </c>
      <c r="K90" s="56">
        <v>0</v>
      </c>
      <c r="L90" s="59">
        <f t="shared" si="12"/>
        <v>0</v>
      </c>
      <c r="M90" s="196"/>
      <c r="N90" s="197"/>
      <c r="O90" s="198"/>
    </row>
    <row r="91" spans="2:15" ht="18" customHeight="1" x14ac:dyDescent="0.4">
      <c r="B91" s="232"/>
      <c r="C91" s="202"/>
      <c r="D91" s="238"/>
      <c r="E91" s="239"/>
      <c r="F91" s="42" t="s">
        <v>990</v>
      </c>
      <c r="G91" s="26" t="s">
        <v>991</v>
      </c>
      <c r="H91" s="93"/>
      <c r="I91" s="55">
        <v>0</v>
      </c>
      <c r="J91" s="88" t="s">
        <v>65</v>
      </c>
      <c r="K91" s="56">
        <v>0</v>
      </c>
      <c r="L91" s="59">
        <f t="shared" si="12"/>
        <v>0</v>
      </c>
      <c r="M91" s="196"/>
      <c r="N91" s="197"/>
      <c r="O91" s="198"/>
    </row>
    <row r="92" spans="2:15" ht="18" customHeight="1" x14ac:dyDescent="0.4">
      <c r="B92" s="232"/>
      <c r="C92" s="202"/>
      <c r="D92" s="238"/>
      <c r="E92" s="239"/>
      <c r="F92" s="26"/>
      <c r="G92" s="26"/>
      <c r="H92" s="93"/>
      <c r="I92" s="55">
        <v>0</v>
      </c>
      <c r="J92" s="43" t="s">
        <v>19</v>
      </c>
      <c r="K92" s="56">
        <v>0</v>
      </c>
      <c r="L92" s="59">
        <f t="shared" si="12"/>
        <v>0</v>
      </c>
      <c r="M92" s="196"/>
      <c r="N92" s="197"/>
      <c r="O92" s="198"/>
    </row>
    <row r="93" spans="2:15" ht="18" customHeight="1" x14ac:dyDescent="0.4">
      <c r="B93" s="232"/>
      <c r="C93" s="202"/>
      <c r="D93" s="238"/>
      <c r="E93" s="239"/>
      <c r="F93" s="43"/>
      <c r="G93" s="26"/>
      <c r="H93" s="93"/>
      <c r="I93" s="55">
        <v>0</v>
      </c>
      <c r="J93" s="43" t="s">
        <v>19</v>
      </c>
      <c r="K93" s="56">
        <v>0</v>
      </c>
      <c r="L93" s="59">
        <f t="shared" si="12"/>
        <v>0</v>
      </c>
      <c r="M93" s="196"/>
      <c r="N93" s="197"/>
      <c r="O93" s="198"/>
    </row>
    <row r="94" spans="2:15" ht="18" customHeight="1" x14ac:dyDescent="0.4">
      <c r="B94" s="232"/>
      <c r="C94" s="192"/>
      <c r="D94" s="240"/>
      <c r="E94" s="241"/>
      <c r="F94" s="43"/>
      <c r="G94" s="26"/>
      <c r="H94" s="93"/>
      <c r="I94" s="55">
        <v>0</v>
      </c>
      <c r="J94" s="43" t="s">
        <v>19</v>
      </c>
      <c r="K94" s="56">
        <v>0</v>
      </c>
      <c r="L94" s="59">
        <f t="shared" si="12"/>
        <v>0</v>
      </c>
      <c r="M94" s="196"/>
      <c r="N94" s="197"/>
      <c r="O94" s="198"/>
    </row>
    <row r="95" spans="2:15" ht="18" customHeight="1" x14ac:dyDescent="0.4">
      <c r="B95" s="233"/>
      <c r="C95" s="159" t="s">
        <v>85</v>
      </c>
      <c r="D95" s="199"/>
      <c r="E95" s="199"/>
      <c r="F95" s="199"/>
      <c r="G95" s="199"/>
      <c r="H95" s="199"/>
      <c r="I95" s="199"/>
      <c r="J95" s="199"/>
      <c r="K95" s="199"/>
      <c r="L95" s="62">
        <f>SUM(L82:L94)</f>
        <v>0</v>
      </c>
      <c r="M95" s="200"/>
      <c r="N95" s="200"/>
      <c r="O95" s="200"/>
    </row>
    <row r="96" spans="2:15" ht="18" customHeight="1" x14ac:dyDescent="0.4">
      <c r="B96" s="33"/>
      <c r="C96" s="78" t="s">
        <v>546</v>
      </c>
      <c r="D96" s="80"/>
      <c r="E96" s="80"/>
      <c r="F96" s="80"/>
      <c r="G96" s="80"/>
      <c r="H96" s="77"/>
      <c r="I96" s="77"/>
      <c r="J96" s="77"/>
      <c r="K96" s="77"/>
      <c r="L96" s="34"/>
      <c r="M96" s="34"/>
      <c r="N96" s="34"/>
      <c r="O96" s="79"/>
    </row>
    <row r="97" spans="2:16" ht="18" customHeight="1" x14ac:dyDescent="0.4">
      <c r="B97" s="33"/>
      <c r="C97" s="78" t="s">
        <v>87</v>
      </c>
      <c r="D97" s="71">
        <f>L61+L70+L77</f>
        <v>0</v>
      </c>
      <c r="E97" s="80"/>
      <c r="F97" s="78" t="s">
        <v>544</v>
      </c>
      <c r="G97" s="71">
        <f>D97-(L41+L47+L48)</f>
        <v>0</v>
      </c>
      <c r="H97" s="77"/>
      <c r="I97" s="77"/>
      <c r="J97" s="77"/>
      <c r="K97" s="77"/>
      <c r="L97" s="34"/>
      <c r="M97" s="34"/>
      <c r="N97" s="34"/>
      <c r="O97" s="79"/>
    </row>
    <row r="98" spans="2:16" ht="18" customHeight="1" x14ac:dyDescent="0.4">
      <c r="B98" s="33"/>
      <c r="C98" s="87" t="s">
        <v>950</v>
      </c>
      <c r="D98" s="71"/>
      <c r="E98" s="85"/>
      <c r="F98" s="106" t="s">
        <v>957</v>
      </c>
      <c r="G98" s="107">
        <f>IF(G100=0,1,1-G100)</f>
        <v>1</v>
      </c>
      <c r="H98" s="86"/>
      <c r="I98" s="86"/>
      <c r="J98" s="86"/>
      <c r="K98" s="86"/>
      <c r="L98" s="34"/>
      <c r="M98" s="34"/>
      <c r="N98" s="34"/>
      <c r="O98" s="84"/>
    </row>
    <row r="99" spans="2:16" ht="18" customHeight="1" x14ac:dyDescent="0.4">
      <c r="B99" s="33"/>
      <c r="C99" s="78" t="s">
        <v>88</v>
      </c>
      <c r="D99" s="71">
        <f>L95</f>
        <v>0</v>
      </c>
      <c r="E99" s="80"/>
      <c r="F99" s="78" t="s">
        <v>545</v>
      </c>
      <c r="G99" s="71">
        <f>L41+L47+L48</f>
        <v>0</v>
      </c>
      <c r="H99" s="77"/>
      <c r="I99" s="77"/>
      <c r="J99" s="77"/>
      <c r="K99" s="77"/>
      <c r="L99" s="34"/>
      <c r="M99" s="34"/>
      <c r="N99" s="34"/>
      <c r="O99" s="79"/>
    </row>
    <row r="100" spans="2:16" ht="18" customHeight="1" x14ac:dyDescent="0.4">
      <c r="B100" s="33"/>
      <c r="C100" s="106" t="s">
        <v>553</v>
      </c>
      <c r="D100" s="72">
        <f>IFERROR(D97/(D97+D99),0)</f>
        <v>0</v>
      </c>
      <c r="E100" s="80"/>
      <c r="F100" s="106" t="s">
        <v>958</v>
      </c>
      <c r="G100" s="107">
        <f>IFERROR(ROUNDDOWN(G99/D97,13),0)</f>
        <v>0</v>
      </c>
      <c r="H100" s="77"/>
      <c r="I100" s="77"/>
      <c r="J100" s="77"/>
      <c r="K100" s="77"/>
      <c r="L100" s="34"/>
      <c r="M100" s="34"/>
      <c r="N100" s="34"/>
      <c r="O100" s="79"/>
    </row>
    <row r="101" spans="2:16" ht="18" customHeight="1" x14ac:dyDescent="0.4">
      <c r="B101" s="33"/>
      <c r="C101" s="79"/>
      <c r="D101" s="44"/>
      <c r="E101" s="77"/>
      <c r="F101" s="77"/>
      <c r="G101" s="77"/>
      <c r="H101" s="77"/>
      <c r="I101" s="77"/>
      <c r="J101" s="77"/>
      <c r="K101" s="77"/>
      <c r="L101" s="34"/>
      <c r="M101" s="34"/>
      <c r="N101" s="34"/>
      <c r="O101" s="79"/>
    </row>
    <row r="102" spans="2:16" ht="18" customHeight="1" x14ac:dyDescent="0.4">
      <c r="B102" s="3" t="s">
        <v>91</v>
      </c>
      <c r="C102" s="77"/>
      <c r="D102" s="77"/>
      <c r="E102" s="77"/>
      <c r="F102" s="77"/>
      <c r="G102" s="77"/>
      <c r="H102" s="77"/>
      <c r="I102" s="77"/>
      <c r="J102" s="77"/>
      <c r="K102" s="77"/>
      <c r="L102" s="34"/>
      <c r="M102" s="34"/>
      <c r="N102" s="34"/>
      <c r="O102" s="79"/>
    </row>
    <row r="103" spans="2:16" ht="18" customHeight="1" x14ac:dyDescent="0.4">
      <c r="B103" s="8" t="s">
        <v>1</v>
      </c>
      <c r="C103" s="164" t="s">
        <v>0</v>
      </c>
      <c r="D103" s="165"/>
      <c r="E103" s="165"/>
      <c r="F103" s="166"/>
      <c r="G103" s="8" t="s">
        <v>15</v>
      </c>
      <c r="H103" s="8" t="s">
        <v>14</v>
      </c>
      <c r="I103" s="8" t="s">
        <v>2</v>
      </c>
      <c r="J103" s="8" t="s">
        <v>3</v>
      </c>
      <c r="K103" s="8" t="s">
        <v>4</v>
      </c>
      <c r="L103" s="8" t="s">
        <v>5</v>
      </c>
      <c r="M103" s="164" t="s">
        <v>51</v>
      </c>
      <c r="N103" s="165"/>
      <c r="O103" s="166"/>
    </row>
    <row r="104" spans="2:16" ht="18" customHeight="1" x14ac:dyDescent="0.4">
      <c r="B104" s="232">
        <v>5</v>
      </c>
      <c r="C104" s="242" t="s">
        <v>40</v>
      </c>
      <c r="D104" s="244" t="s">
        <v>8</v>
      </c>
      <c r="E104" s="216"/>
      <c r="F104" s="217"/>
      <c r="G104" s="217"/>
      <c r="H104" s="217"/>
      <c r="I104" s="217"/>
      <c r="J104" s="217"/>
      <c r="K104" s="217"/>
      <c r="L104" s="217"/>
      <c r="M104" s="217"/>
      <c r="N104" s="217"/>
      <c r="O104" s="217"/>
    </row>
    <row r="105" spans="2:16" ht="45" customHeight="1" x14ac:dyDescent="0.4">
      <c r="B105" s="232"/>
      <c r="C105" s="242"/>
      <c r="D105" s="218" t="s">
        <v>44</v>
      </c>
      <c r="E105" s="180"/>
      <c r="F105" s="45" t="s">
        <v>38</v>
      </c>
      <c r="G105" s="36" t="s">
        <v>909</v>
      </c>
      <c r="H105" s="36"/>
      <c r="I105" s="69">
        <v>0</v>
      </c>
      <c r="J105" s="43" t="s">
        <v>19</v>
      </c>
      <c r="K105" s="70">
        <v>0</v>
      </c>
      <c r="L105" s="59">
        <f t="shared" ref="L105:L109" si="13">IF(I105="","",I105*K105)</f>
        <v>0</v>
      </c>
      <c r="M105" s="196"/>
      <c r="N105" s="197"/>
      <c r="O105" s="198"/>
      <c r="P105" s="4" t="s">
        <v>78</v>
      </c>
    </row>
    <row r="106" spans="2:16" ht="30" customHeight="1" x14ac:dyDescent="0.4">
      <c r="B106" s="232"/>
      <c r="C106" s="242"/>
      <c r="D106" s="218"/>
      <c r="E106" s="180"/>
      <c r="F106" s="32" t="s">
        <v>39</v>
      </c>
      <c r="G106" s="26"/>
      <c r="H106" s="26"/>
      <c r="I106" s="55">
        <v>0</v>
      </c>
      <c r="J106" s="43" t="s">
        <v>19</v>
      </c>
      <c r="K106" s="56">
        <v>0</v>
      </c>
      <c r="L106" s="59">
        <f t="shared" si="13"/>
        <v>0</v>
      </c>
      <c r="M106" s="196"/>
      <c r="N106" s="197"/>
      <c r="O106" s="198"/>
      <c r="P106" s="4" t="s">
        <v>78</v>
      </c>
    </row>
    <row r="107" spans="2:16" ht="18" customHeight="1" x14ac:dyDescent="0.4">
      <c r="B107" s="232"/>
      <c r="C107" s="242"/>
      <c r="D107" s="218"/>
      <c r="E107" s="180"/>
      <c r="F107" s="32" t="s">
        <v>35</v>
      </c>
      <c r="G107" s="26"/>
      <c r="H107" s="26"/>
      <c r="I107" s="55">
        <v>0</v>
      </c>
      <c r="J107" s="43" t="s">
        <v>19</v>
      </c>
      <c r="K107" s="56">
        <v>0</v>
      </c>
      <c r="L107" s="59">
        <f t="shared" si="13"/>
        <v>0</v>
      </c>
      <c r="M107" s="196"/>
      <c r="N107" s="197"/>
      <c r="O107" s="198"/>
      <c r="P107" s="4" t="s">
        <v>78</v>
      </c>
    </row>
    <row r="108" spans="2:16" ht="18" customHeight="1" x14ac:dyDescent="0.4">
      <c r="B108" s="232"/>
      <c r="C108" s="242"/>
      <c r="D108" s="218"/>
      <c r="E108" s="180"/>
      <c r="F108" s="32" t="s">
        <v>36</v>
      </c>
      <c r="G108" s="26"/>
      <c r="H108" s="26"/>
      <c r="I108" s="55">
        <v>0</v>
      </c>
      <c r="J108" s="43" t="s">
        <v>19</v>
      </c>
      <c r="K108" s="56">
        <v>0</v>
      </c>
      <c r="L108" s="59">
        <f t="shared" si="13"/>
        <v>0</v>
      </c>
      <c r="M108" s="196"/>
      <c r="N108" s="197"/>
      <c r="O108" s="198"/>
      <c r="P108" s="4" t="s">
        <v>78</v>
      </c>
    </row>
    <row r="109" spans="2:16" ht="18" customHeight="1" x14ac:dyDescent="0.4">
      <c r="B109" s="232"/>
      <c r="C109" s="242"/>
      <c r="D109" s="218"/>
      <c r="E109" s="180"/>
      <c r="F109" s="32" t="s">
        <v>37</v>
      </c>
      <c r="G109" s="26"/>
      <c r="H109" s="26"/>
      <c r="I109" s="55">
        <v>0</v>
      </c>
      <c r="J109" s="43" t="s">
        <v>19</v>
      </c>
      <c r="K109" s="56">
        <v>0</v>
      </c>
      <c r="L109" s="59">
        <f t="shared" si="13"/>
        <v>0</v>
      </c>
      <c r="M109" s="196"/>
      <c r="N109" s="197"/>
      <c r="O109" s="198"/>
      <c r="P109" s="4" t="s">
        <v>78</v>
      </c>
    </row>
    <row r="110" spans="2:16" ht="18" customHeight="1" x14ac:dyDescent="0.4">
      <c r="B110" s="232"/>
      <c r="C110" s="242"/>
      <c r="D110" s="186"/>
      <c r="E110" s="219"/>
      <c r="F110" s="158" t="s">
        <v>73</v>
      </c>
      <c r="G110" s="158"/>
      <c r="H110" s="158"/>
      <c r="I110" s="158"/>
      <c r="J110" s="158"/>
      <c r="K110" s="159"/>
      <c r="L110" s="68">
        <f>SUM(L105:L109)</f>
        <v>0</v>
      </c>
      <c r="M110" s="200"/>
      <c r="N110" s="200"/>
      <c r="O110" s="200"/>
    </row>
    <row r="111" spans="2:16" ht="18" customHeight="1" x14ac:dyDescent="0.4">
      <c r="B111" s="232"/>
      <c r="C111" s="242"/>
      <c r="D111" s="244" t="s">
        <v>9</v>
      </c>
      <c r="E111" s="216"/>
      <c r="F111" s="217"/>
      <c r="G111" s="217"/>
      <c r="H111" s="217"/>
      <c r="I111" s="217"/>
      <c r="J111" s="217"/>
      <c r="K111" s="217"/>
      <c r="L111" s="217"/>
      <c r="M111" s="217"/>
      <c r="N111" s="217"/>
      <c r="O111" s="217"/>
    </row>
    <row r="112" spans="2:16" ht="18" customHeight="1" x14ac:dyDescent="0.4">
      <c r="B112" s="232"/>
      <c r="C112" s="242"/>
      <c r="D112" s="218" t="s">
        <v>45</v>
      </c>
      <c r="E112" s="180"/>
      <c r="F112" s="46" t="s">
        <v>46</v>
      </c>
      <c r="G112" s="36"/>
      <c r="H112" s="36"/>
      <c r="I112" s="69">
        <v>0</v>
      </c>
      <c r="J112" s="43" t="s">
        <v>19</v>
      </c>
      <c r="K112" s="70">
        <v>0</v>
      </c>
      <c r="L112" s="59">
        <f t="shared" ref="L112:L116" si="14">IF(I112="","",I112*K112)</f>
        <v>0</v>
      </c>
      <c r="M112" s="196"/>
      <c r="N112" s="197"/>
      <c r="O112" s="198"/>
      <c r="P112" s="4" t="s">
        <v>78</v>
      </c>
    </row>
    <row r="113" spans="2:16" ht="18" customHeight="1" x14ac:dyDescent="0.4">
      <c r="B113" s="232"/>
      <c r="C113" s="242"/>
      <c r="D113" s="218"/>
      <c r="E113" s="180"/>
      <c r="F113" s="46" t="s">
        <v>47</v>
      </c>
      <c r="G113" s="36"/>
      <c r="H113" s="36"/>
      <c r="I113" s="69">
        <v>0</v>
      </c>
      <c r="J113" s="43" t="s">
        <v>19</v>
      </c>
      <c r="K113" s="70">
        <v>0</v>
      </c>
      <c r="L113" s="59">
        <f t="shared" si="14"/>
        <v>0</v>
      </c>
      <c r="M113" s="196"/>
      <c r="N113" s="197"/>
      <c r="O113" s="198"/>
      <c r="P113" s="4" t="s">
        <v>78</v>
      </c>
    </row>
    <row r="114" spans="2:16" ht="18" customHeight="1" x14ac:dyDescent="0.4">
      <c r="B114" s="232"/>
      <c r="C114" s="242"/>
      <c r="D114" s="218"/>
      <c r="E114" s="180"/>
      <c r="F114" s="46" t="s">
        <v>48</v>
      </c>
      <c r="G114" s="36"/>
      <c r="H114" s="36"/>
      <c r="I114" s="69">
        <v>0</v>
      </c>
      <c r="J114" s="43" t="s">
        <v>19</v>
      </c>
      <c r="K114" s="70">
        <v>0</v>
      </c>
      <c r="L114" s="59">
        <f t="shared" si="14"/>
        <v>0</v>
      </c>
      <c r="M114" s="196"/>
      <c r="N114" s="197"/>
      <c r="O114" s="198"/>
      <c r="P114" s="4" t="s">
        <v>78</v>
      </c>
    </row>
    <row r="115" spans="2:16" ht="18" customHeight="1" x14ac:dyDescent="0.4">
      <c r="B115" s="232"/>
      <c r="C115" s="242"/>
      <c r="D115" s="218"/>
      <c r="E115" s="180"/>
      <c r="F115" s="46" t="s">
        <v>49</v>
      </c>
      <c r="G115" s="36"/>
      <c r="H115" s="36"/>
      <c r="I115" s="69">
        <v>0</v>
      </c>
      <c r="J115" s="43" t="s">
        <v>19</v>
      </c>
      <c r="K115" s="70">
        <v>0</v>
      </c>
      <c r="L115" s="59">
        <f t="shared" si="14"/>
        <v>0</v>
      </c>
      <c r="M115" s="196"/>
      <c r="N115" s="197"/>
      <c r="O115" s="198"/>
      <c r="P115" s="4" t="s">
        <v>78</v>
      </c>
    </row>
    <row r="116" spans="2:16" ht="18" customHeight="1" x14ac:dyDescent="0.4">
      <c r="B116" s="232"/>
      <c r="C116" s="242"/>
      <c r="D116" s="218"/>
      <c r="E116" s="180"/>
      <c r="F116" s="10" t="s">
        <v>50</v>
      </c>
      <c r="G116" s="26"/>
      <c r="H116" s="26"/>
      <c r="I116" s="55">
        <v>0</v>
      </c>
      <c r="J116" s="43" t="s">
        <v>19</v>
      </c>
      <c r="K116" s="56">
        <v>0</v>
      </c>
      <c r="L116" s="59">
        <f t="shared" si="14"/>
        <v>0</v>
      </c>
      <c r="M116" s="196"/>
      <c r="N116" s="197"/>
      <c r="O116" s="198"/>
      <c r="P116" s="4" t="s">
        <v>78</v>
      </c>
    </row>
    <row r="117" spans="2:16" ht="18" customHeight="1" x14ac:dyDescent="0.4">
      <c r="B117" s="232"/>
      <c r="C117" s="242"/>
      <c r="D117" s="186"/>
      <c r="E117" s="219"/>
      <c r="F117" s="158" t="s">
        <v>73</v>
      </c>
      <c r="G117" s="158"/>
      <c r="H117" s="158"/>
      <c r="I117" s="158"/>
      <c r="J117" s="158"/>
      <c r="K117" s="159"/>
      <c r="L117" s="68">
        <f>SUM(L112:L116)</f>
        <v>0</v>
      </c>
      <c r="M117" s="200"/>
      <c r="N117" s="200"/>
      <c r="O117" s="200"/>
    </row>
    <row r="118" spans="2:16" ht="18" customHeight="1" x14ac:dyDescent="0.4">
      <c r="B118" s="232"/>
      <c r="C118" s="242"/>
      <c r="D118" s="244" t="s">
        <v>10</v>
      </c>
      <c r="E118" s="216"/>
      <c r="F118" s="217"/>
      <c r="G118" s="217"/>
      <c r="H118" s="217"/>
      <c r="I118" s="217"/>
      <c r="J118" s="217"/>
      <c r="K118" s="217"/>
      <c r="L118" s="217"/>
      <c r="M118" s="217"/>
      <c r="N118" s="217"/>
      <c r="O118" s="217"/>
    </row>
    <row r="119" spans="2:16" ht="18" customHeight="1" x14ac:dyDescent="0.4">
      <c r="B119" s="232"/>
      <c r="C119" s="242"/>
      <c r="D119" s="218" t="s">
        <v>58</v>
      </c>
      <c r="E119" s="180"/>
      <c r="F119" s="46" t="s">
        <v>54</v>
      </c>
      <c r="G119" s="36"/>
      <c r="H119" s="36"/>
      <c r="I119" s="69">
        <v>0</v>
      </c>
      <c r="J119" s="43" t="s">
        <v>19</v>
      </c>
      <c r="K119" s="70">
        <v>0</v>
      </c>
      <c r="L119" s="59">
        <f t="shared" ref="L119:L123" si="15">IF(I119="","",I119*K119)</f>
        <v>0</v>
      </c>
      <c r="M119" s="196"/>
      <c r="N119" s="197"/>
      <c r="O119" s="198"/>
      <c r="P119" s="4" t="s">
        <v>78</v>
      </c>
    </row>
    <row r="120" spans="2:16" ht="18" customHeight="1" x14ac:dyDescent="0.4">
      <c r="B120" s="232"/>
      <c r="C120" s="242"/>
      <c r="D120" s="218"/>
      <c r="E120" s="180"/>
      <c r="F120" s="46" t="s">
        <v>55</v>
      </c>
      <c r="G120" s="36"/>
      <c r="H120" s="36"/>
      <c r="I120" s="69">
        <v>0</v>
      </c>
      <c r="J120" s="43" t="s">
        <v>19</v>
      </c>
      <c r="K120" s="70">
        <v>0</v>
      </c>
      <c r="L120" s="59">
        <f t="shared" si="15"/>
        <v>0</v>
      </c>
      <c r="M120" s="196"/>
      <c r="N120" s="197"/>
      <c r="O120" s="198"/>
      <c r="P120" s="4" t="s">
        <v>78</v>
      </c>
    </row>
    <row r="121" spans="2:16" ht="18" customHeight="1" x14ac:dyDescent="0.4">
      <c r="B121" s="232"/>
      <c r="C121" s="242"/>
      <c r="D121" s="218"/>
      <c r="E121" s="180"/>
      <c r="F121" s="46" t="s">
        <v>56</v>
      </c>
      <c r="G121" s="36"/>
      <c r="H121" s="36"/>
      <c r="I121" s="69">
        <v>0</v>
      </c>
      <c r="J121" s="43" t="s">
        <v>19</v>
      </c>
      <c r="K121" s="70">
        <v>0</v>
      </c>
      <c r="L121" s="59">
        <f t="shared" si="15"/>
        <v>0</v>
      </c>
      <c r="M121" s="196"/>
      <c r="N121" s="197"/>
      <c r="O121" s="198"/>
      <c r="P121" s="4" t="s">
        <v>78</v>
      </c>
    </row>
    <row r="122" spans="2:16" ht="18" customHeight="1" x14ac:dyDescent="0.4">
      <c r="B122" s="232"/>
      <c r="C122" s="242"/>
      <c r="D122" s="218"/>
      <c r="E122" s="180"/>
      <c r="F122" s="46" t="s">
        <v>57</v>
      </c>
      <c r="G122" s="36"/>
      <c r="H122" s="36"/>
      <c r="I122" s="69">
        <v>0</v>
      </c>
      <c r="J122" s="43" t="s">
        <v>19</v>
      </c>
      <c r="K122" s="70">
        <v>0</v>
      </c>
      <c r="L122" s="59">
        <f t="shared" si="15"/>
        <v>0</v>
      </c>
      <c r="M122" s="196"/>
      <c r="N122" s="197"/>
      <c r="O122" s="198"/>
      <c r="P122" s="4" t="s">
        <v>78</v>
      </c>
    </row>
    <row r="123" spans="2:16" ht="18" customHeight="1" x14ac:dyDescent="0.4">
      <c r="B123" s="232"/>
      <c r="C123" s="242"/>
      <c r="D123" s="218"/>
      <c r="E123" s="180"/>
      <c r="F123" s="10" t="s">
        <v>49</v>
      </c>
      <c r="G123" s="26"/>
      <c r="H123" s="26"/>
      <c r="I123" s="55">
        <v>0</v>
      </c>
      <c r="J123" s="43" t="s">
        <v>19</v>
      </c>
      <c r="K123" s="56">
        <v>0</v>
      </c>
      <c r="L123" s="59">
        <f t="shared" si="15"/>
        <v>0</v>
      </c>
      <c r="M123" s="196"/>
      <c r="N123" s="197"/>
      <c r="O123" s="198"/>
      <c r="P123" s="4" t="s">
        <v>78</v>
      </c>
    </row>
    <row r="124" spans="2:16" ht="18" customHeight="1" x14ac:dyDescent="0.4">
      <c r="B124" s="232"/>
      <c r="C124" s="242"/>
      <c r="D124" s="186"/>
      <c r="E124" s="219"/>
      <c r="F124" s="158" t="s">
        <v>73</v>
      </c>
      <c r="G124" s="158"/>
      <c r="H124" s="158"/>
      <c r="I124" s="158"/>
      <c r="J124" s="158"/>
      <c r="K124" s="159"/>
      <c r="L124" s="68">
        <f>SUM(L119:L123)</f>
        <v>0</v>
      </c>
      <c r="M124" s="200"/>
      <c r="N124" s="200"/>
      <c r="O124" s="200"/>
    </row>
    <row r="125" spans="2:16" ht="18" customHeight="1" x14ac:dyDescent="0.4">
      <c r="B125" s="232"/>
      <c r="C125" s="242"/>
      <c r="D125" s="244" t="s">
        <v>60</v>
      </c>
      <c r="E125" s="216"/>
      <c r="F125" s="217"/>
      <c r="G125" s="217"/>
      <c r="H125" s="217"/>
      <c r="I125" s="217"/>
      <c r="J125" s="217"/>
      <c r="K125" s="217"/>
      <c r="L125" s="217"/>
      <c r="M125" s="217"/>
      <c r="N125" s="217"/>
      <c r="O125" s="217"/>
    </row>
    <row r="126" spans="2:16" ht="18" customHeight="1" x14ac:dyDescent="0.4">
      <c r="B126" s="232"/>
      <c r="C126" s="242"/>
      <c r="D126" s="218" t="s">
        <v>61</v>
      </c>
      <c r="E126" s="180"/>
      <c r="F126" s="36"/>
      <c r="G126" s="36"/>
      <c r="H126" s="36"/>
      <c r="I126" s="69">
        <v>0</v>
      </c>
      <c r="J126" s="43" t="s">
        <v>19</v>
      </c>
      <c r="K126" s="70">
        <v>0</v>
      </c>
      <c r="L126" s="59">
        <f t="shared" ref="L126:L132" si="16">IF(I126="","",I126*K126)</f>
        <v>0</v>
      </c>
      <c r="M126" s="196"/>
      <c r="N126" s="197"/>
      <c r="O126" s="198"/>
      <c r="P126" s="4" t="s">
        <v>78</v>
      </c>
    </row>
    <row r="127" spans="2:16" ht="18" customHeight="1" x14ac:dyDescent="0.4">
      <c r="B127" s="232"/>
      <c r="C127" s="242"/>
      <c r="D127" s="218"/>
      <c r="E127" s="180"/>
      <c r="F127" s="36"/>
      <c r="G127" s="36"/>
      <c r="H127" s="36"/>
      <c r="I127" s="69">
        <v>0</v>
      </c>
      <c r="J127" s="43" t="s">
        <v>19</v>
      </c>
      <c r="K127" s="70">
        <v>0</v>
      </c>
      <c r="L127" s="59">
        <f t="shared" si="16"/>
        <v>0</v>
      </c>
      <c r="M127" s="196"/>
      <c r="N127" s="197"/>
      <c r="O127" s="198"/>
      <c r="P127" s="4" t="s">
        <v>78</v>
      </c>
    </row>
    <row r="128" spans="2:16" ht="18" customHeight="1" x14ac:dyDescent="0.4">
      <c r="B128" s="232"/>
      <c r="C128" s="242"/>
      <c r="D128" s="218"/>
      <c r="E128" s="180"/>
      <c r="F128" s="36"/>
      <c r="G128" s="36"/>
      <c r="H128" s="36"/>
      <c r="I128" s="69">
        <v>0</v>
      </c>
      <c r="J128" s="43" t="s">
        <v>19</v>
      </c>
      <c r="K128" s="70">
        <v>0</v>
      </c>
      <c r="L128" s="59">
        <f t="shared" si="16"/>
        <v>0</v>
      </c>
      <c r="M128" s="196"/>
      <c r="N128" s="197"/>
      <c r="O128" s="198"/>
      <c r="P128" s="4" t="s">
        <v>78</v>
      </c>
    </row>
    <row r="129" spans="2:16" ht="18" customHeight="1" x14ac:dyDescent="0.4">
      <c r="B129" s="232"/>
      <c r="C129" s="242"/>
      <c r="D129" s="218"/>
      <c r="E129" s="180"/>
      <c r="F129" s="36"/>
      <c r="G129" s="36"/>
      <c r="H129" s="36"/>
      <c r="I129" s="69">
        <v>0</v>
      </c>
      <c r="J129" s="43" t="s">
        <v>19</v>
      </c>
      <c r="K129" s="70">
        <v>0</v>
      </c>
      <c r="L129" s="59">
        <f t="shared" si="16"/>
        <v>0</v>
      </c>
      <c r="M129" s="196"/>
      <c r="N129" s="197"/>
      <c r="O129" s="198"/>
      <c r="P129" s="4" t="s">
        <v>78</v>
      </c>
    </row>
    <row r="130" spans="2:16" ht="18" customHeight="1" x14ac:dyDescent="0.4">
      <c r="B130" s="232"/>
      <c r="C130" s="242"/>
      <c r="D130" s="218"/>
      <c r="E130" s="180"/>
      <c r="F130" s="36"/>
      <c r="G130" s="36"/>
      <c r="H130" s="36"/>
      <c r="I130" s="69">
        <v>0</v>
      </c>
      <c r="J130" s="43" t="s">
        <v>19</v>
      </c>
      <c r="K130" s="70">
        <v>0</v>
      </c>
      <c r="L130" s="59">
        <f t="shared" si="16"/>
        <v>0</v>
      </c>
      <c r="M130" s="196"/>
      <c r="N130" s="197"/>
      <c r="O130" s="198"/>
      <c r="P130" s="4" t="s">
        <v>78</v>
      </c>
    </row>
    <row r="131" spans="2:16" ht="18" customHeight="1" x14ac:dyDescent="0.4">
      <c r="B131" s="232"/>
      <c r="C131" s="242"/>
      <c r="D131" s="218"/>
      <c r="E131" s="180"/>
      <c r="F131" s="36"/>
      <c r="G131" s="36"/>
      <c r="H131" s="36"/>
      <c r="I131" s="69">
        <v>0</v>
      </c>
      <c r="J131" s="43" t="s">
        <v>19</v>
      </c>
      <c r="K131" s="70">
        <v>0</v>
      </c>
      <c r="L131" s="59">
        <f t="shared" si="16"/>
        <v>0</v>
      </c>
      <c r="M131" s="196"/>
      <c r="N131" s="197"/>
      <c r="O131" s="198"/>
      <c r="P131" s="4" t="s">
        <v>78</v>
      </c>
    </row>
    <row r="132" spans="2:16" ht="18" customHeight="1" x14ac:dyDescent="0.4">
      <c r="B132" s="232"/>
      <c r="C132" s="242"/>
      <c r="D132" s="218"/>
      <c r="E132" s="180"/>
      <c r="F132" s="26"/>
      <c r="G132" s="26"/>
      <c r="H132" s="26"/>
      <c r="I132" s="69">
        <v>0</v>
      </c>
      <c r="J132" s="43" t="s">
        <v>19</v>
      </c>
      <c r="K132" s="70">
        <v>0</v>
      </c>
      <c r="L132" s="59">
        <f t="shared" si="16"/>
        <v>0</v>
      </c>
      <c r="M132" s="196"/>
      <c r="N132" s="197"/>
      <c r="O132" s="198"/>
      <c r="P132" s="4" t="s">
        <v>78</v>
      </c>
    </row>
    <row r="133" spans="2:16" ht="18" customHeight="1" x14ac:dyDescent="0.4">
      <c r="B133" s="232"/>
      <c r="C133" s="242"/>
      <c r="D133" s="186"/>
      <c r="E133" s="219"/>
      <c r="F133" s="158" t="s">
        <v>73</v>
      </c>
      <c r="G133" s="158"/>
      <c r="H133" s="158"/>
      <c r="I133" s="158"/>
      <c r="J133" s="158"/>
      <c r="K133" s="159"/>
      <c r="L133" s="68">
        <f>SUM(L126:L132)</f>
        <v>0</v>
      </c>
      <c r="M133" s="200"/>
      <c r="N133" s="200"/>
      <c r="O133" s="200"/>
    </row>
    <row r="134" spans="2:16" ht="18" customHeight="1" x14ac:dyDescent="0.4">
      <c r="B134" s="232"/>
      <c r="C134" s="242"/>
      <c r="D134" s="235" t="s">
        <v>62</v>
      </c>
      <c r="E134" s="235"/>
      <c r="F134" s="236"/>
      <c r="G134" s="236"/>
      <c r="H134" s="236"/>
      <c r="I134" s="236"/>
      <c r="J134" s="236"/>
      <c r="K134" s="236"/>
      <c r="L134" s="236"/>
      <c r="M134" s="236"/>
      <c r="N134" s="236"/>
      <c r="O134" s="237"/>
    </row>
    <row r="135" spans="2:16" ht="18" customHeight="1" x14ac:dyDescent="0.4">
      <c r="B135" s="232"/>
      <c r="C135" s="242"/>
      <c r="D135" s="218" t="s">
        <v>63</v>
      </c>
      <c r="E135" s="245"/>
      <c r="F135" s="46" t="s">
        <v>1001</v>
      </c>
      <c r="G135" s="36"/>
      <c r="H135" s="36"/>
      <c r="I135" s="69">
        <v>0</v>
      </c>
      <c r="J135" s="43" t="s">
        <v>65</v>
      </c>
      <c r="K135" s="70">
        <v>0</v>
      </c>
      <c r="L135" s="59">
        <f t="shared" ref="L135:L143" si="17">IF(I135="","",I135*K135)</f>
        <v>0</v>
      </c>
      <c r="M135" s="196"/>
      <c r="N135" s="197"/>
      <c r="O135" s="198"/>
      <c r="P135" s="4" t="s">
        <v>78</v>
      </c>
    </row>
    <row r="136" spans="2:16" ht="18" customHeight="1" x14ac:dyDescent="0.4">
      <c r="B136" s="232"/>
      <c r="C136" s="242"/>
      <c r="D136" s="218"/>
      <c r="E136" s="245"/>
      <c r="F136" s="10" t="s">
        <v>1002</v>
      </c>
      <c r="G136" s="36"/>
      <c r="H136" s="36"/>
      <c r="I136" s="69">
        <v>0</v>
      </c>
      <c r="J136" s="43" t="s">
        <v>65</v>
      </c>
      <c r="K136" s="70">
        <v>0</v>
      </c>
      <c r="L136" s="59">
        <f t="shared" si="17"/>
        <v>0</v>
      </c>
      <c r="M136" s="196"/>
      <c r="N136" s="197"/>
      <c r="O136" s="198"/>
      <c r="P136" s="4" t="s">
        <v>78</v>
      </c>
    </row>
    <row r="137" spans="2:16" ht="18" customHeight="1" x14ac:dyDescent="0.4">
      <c r="B137" s="232"/>
      <c r="C137" s="242"/>
      <c r="D137" s="218"/>
      <c r="E137" s="245"/>
      <c r="F137" s="10" t="s">
        <v>1003</v>
      </c>
      <c r="G137" s="36"/>
      <c r="H137" s="36"/>
      <c r="I137" s="69">
        <v>0</v>
      </c>
      <c r="J137" s="43" t="s">
        <v>65</v>
      </c>
      <c r="K137" s="70">
        <v>0</v>
      </c>
      <c r="L137" s="59">
        <f t="shared" si="17"/>
        <v>0</v>
      </c>
      <c r="M137" s="196"/>
      <c r="N137" s="197"/>
      <c r="O137" s="198"/>
      <c r="P137" s="4" t="s">
        <v>78</v>
      </c>
    </row>
    <row r="138" spans="2:16" ht="18" customHeight="1" x14ac:dyDescent="0.4">
      <c r="B138" s="232"/>
      <c r="C138" s="242"/>
      <c r="D138" s="218"/>
      <c r="E138" s="245"/>
      <c r="F138" s="10" t="s">
        <v>1004</v>
      </c>
      <c r="G138" s="36"/>
      <c r="H138" s="36"/>
      <c r="I138" s="69">
        <v>0</v>
      </c>
      <c r="J138" s="43" t="s">
        <v>65</v>
      </c>
      <c r="K138" s="70">
        <v>0</v>
      </c>
      <c r="L138" s="59">
        <f t="shared" si="17"/>
        <v>0</v>
      </c>
      <c r="M138" s="196"/>
      <c r="N138" s="197"/>
      <c r="O138" s="198"/>
      <c r="P138" s="4" t="s">
        <v>78</v>
      </c>
    </row>
    <row r="139" spans="2:16" ht="18" customHeight="1" x14ac:dyDescent="0.4">
      <c r="B139" s="232"/>
      <c r="C139" s="242"/>
      <c r="D139" s="218"/>
      <c r="E139" s="245"/>
      <c r="F139" s="10" t="s">
        <v>1005</v>
      </c>
      <c r="G139" s="36"/>
      <c r="H139" s="36"/>
      <c r="I139" s="69">
        <v>0</v>
      </c>
      <c r="J139" s="43" t="s">
        <v>65</v>
      </c>
      <c r="K139" s="70">
        <v>0</v>
      </c>
      <c r="L139" s="59">
        <f t="shared" si="17"/>
        <v>0</v>
      </c>
      <c r="M139" s="196"/>
      <c r="N139" s="197"/>
      <c r="O139" s="198"/>
      <c r="P139" s="4" t="s">
        <v>78</v>
      </c>
    </row>
    <row r="140" spans="2:16" ht="18" customHeight="1" x14ac:dyDescent="0.4">
      <c r="B140" s="232"/>
      <c r="C140" s="242"/>
      <c r="D140" s="218"/>
      <c r="E140" s="245"/>
      <c r="F140" s="10" t="s">
        <v>1006</v>
      </c>
      <c r="G140" s="36"/>
      <c r="H140" s="36"/>
      <c r="I140" s="69">
        <v>0</v>
      </c>
      <c r="J140" s="43" t="s">
        <v>65</v>
      </c>
      <c r="K140" s="70">
        <v>0</v>
      </c>
      <c r="L140" s="59">
        <f t="shared" si="17"/>
        <v>0</v>
      </c>
      <c r="M140" s="196"/>
      <c r="N140" s="197"/>
      <c r="O140" s="198"/>
      <c r="P140" s="4" t="s">
        <v>78</v>
      </c>
    </row>
    <row r="141" spans="2:16" ht="18" customHeight="1" x14ac:dyDescent="0.4">
      <c r="B141" s="232"/>
      <c r="C141" s="242"/>
      <c r="D141" s="218"/>
      <c r="E141" s="245"/>
      <c r="F141" s="26"/>
      <c r="G141" s="36"/>
      <c r="H141" s="36"/>
      <c r="I141" s="69">
        <v>0</v>
      </c>
      <c r="J141" s="43" t="s">
        <v>65</v>
      </c>
      <c r="K141" s="70">
        <v>0</v>
      </c>
      <c r="L141" s="59">
        <f t="shared" si="17"/>
        <v>0</v>
      </c>
      <c r="M141" s="196"/>
      <c r="N141" s="197"/>
      <c r="O141" s="198"/>
      <c r="P141" s="4" t="s">
        <v>78</v>
      </c>
    </row>
    <row r="142" spans="2:16" ht="18" customHeight="1" x14ac:dyDescent="0.4">
      <c r="B142" s="232"/>
      <c r="C142" s="242"/>
      <c r="D142" s="218"/>
      <c r="E142" s="245"/>
      <c r="F142" s="26"/>
      <c r="G142" s="36"/>
      <c r="H142" s="36"/>
      <c r="I142" s="69">
        <v>0</v>
      </c>
      <c r="J142" s="43" t="s">
        <v>65</v>
      </c>
      <c r="K142" s="70">
        <v>0</v>
      </c>
      <c r="L142" s="59">
        <f t="shared" si="17"/>
        <v>0</v>
      </c>
      <c r="M142" s="196"/>
      <c r="N142" s="197"/>
      <c r="O142" s="198"/>
      <c r="P142" s="4" t="s">
        <v>78</v>
      </c>
    </row>
    <row r="143" spans="2:16" ht="18" customHeight="1" x14ac:dyDescent="0.4">
      <c r="B143" s="232"/>
      <c r="C143" s="242"/>
      <c r="D143" s="218"/>
      <c r="E143" s="245"/>
      <c r="F143" s="26"/>
      <c r="G143" s="26"/>
      <c r="H143" s="26"/>
      <c r="I143" s="69">
        <v>0</v>
      </c>
      <c r="J143" s="43" t="s">
        <v>65</v>
      </c>
      <c r="K143" s="70">
        <v>0</v>
      </c>
      <c r="L143" s="59">
        <f t="shared" si="17"/>
        <v>0</v>
      </c>
      <c r="M143" s="196"/>
      <c r="N143" s="197"/>
      <c r="O143" s="198"/>
      <c r="P143" s="4" t="s">
        <v>78</v>
      </c>
    </row>
    <row r="144" spans="2:16" ht="18" customHeight="1" x14ac:dyDescent="0.4">
      <c r="B144" s="232"/>
      <c r="C144" s="242"/>
      <c r="D144" s="186"/>
      <c r="E144" s="219"/>
      <c r="F144" s="158" t="s">
        <v>73</v>
      </c>
      <c r="G144" s="158"/>
      <c r="H144" s="158"/>
      <c r="I144" s="158"/>
      <c r="J144" s="158"/>
      <c r="K144" s="159"/>
      <c r="L144" s="68">
        <f>SUM(L135:L143)</f>
        <v>0</v>
      </c>
      <c r="M144" s="200"/>
      <c r="N144" s="200"/>
      <c r="O144" s="200"/>
    </row>
    <row r="145" spans="2:17" ht="18" customHeight="1" x14ac:dyDescent="0.4">
      <c r="B145" s="232"/>
      <c r="C145" s="243"/>
      <c r="D145" s="224" t="s">
        <v>83</v>
      </c>
      <c r="E145" s="225"/>
      <c r="F145" s="225"/>
      <c r="G145" s="225"/>
      <c r="H145" s="225"/>
      <c r="I145" s="225"/>
      <c r="J145" s="225"/>
      <c r="K145" s="225"/>
      <c r="L145" s="68">
        <f>L110+L117+L124+L133+L144</f>
        <v>0</v>
      </c>
      <c r="M145" s="200"/>
      <c r="N145" s="200"/>
      <c r="O145" s="200"/>
    </row>
    <row r="146" spans="2:17" ht="18" customHeight="1" x14ac:dyDescent="0.4">
      <c r="B146" s="232"/>
      <c r="C146" s="243"/>
      <c r="D146" s="224" t="s">
        <v>554</v>
      </c>
      <c r="E146" s="225"/>
      <c r="F146" s="225"/>
      <c r="G146" s="225"/>
      <c r="H146" s="225"/>
      <c r="I146" s="225"/>
      <c r="J146" s="225"/>
      <c r="K146" s="225"/>
      <c r="L146" s="94">
        <f>ROUNDDOWN(L145*D100,0)</f>
        <v>0</v>
      </c>
      <c r="M146" s="246" t="s">
        <v>555</v>
      </c>
      <c r="N146" s="246"/>
      <c r="O146" s="246"/>
    </row>
    <row r="147" spans="2:17" ht="18" customHeight="1" x14ac:dyDescent="0.4">
      <c r="B147" s="113"/>
      <c r="C147" s="114"/>
      <c r="D147" s="115"/>
      <c r="E147" s="115"/>
      <c r="F147" s="115"/>
      <c r="G147" s="115"/>
      <c r="H147" s="251" t="s">
        <v>995</v>
      </c>
      <c r="I147" s="251"/>
      <c r="J147" s="251"/>
      <c r="K147" s="251"/>
      <c r="L147" s="251"/>
      <c r="M147" s="249">
        <f>ROUNDUP(L146*G98,0)</f>
        <v>0</v>
      </c>
      <c r="N147" s="249"/>
      <c r="O147" s="249"/>
    </row>
    <row r="148" spans="2:17" ht="18" customHeight="1" x14ac:dyDescent="0.4">
      <c r="B148" s="113"/>
      <c r="C148" s="114"/>
      <c r="D148" s="115"/>
      <c r="E148" s="115"/>
      <c r="F148" s="115"/>
      <c r="G148" s="115"/>
      <c r="H148" s="252" t="s">
        <v>996</v>
      </c>
      <c r="I148" s="252"/>
      <c r="J148" s="252"/>
      <c r="K148" s="252"/>
      <c r="L148" s="252"/>
      <c r="M148" s="250">
        <f>L146-M147</f>
        <v>0</v>
      </c>
      <c r="N148" s="250"/>
      <c r="O148" s="250"/>
    </row>
    <row r="149" spans="2:17" ht="18" customHeight="1" x14ac:dyDescent="0.4">
      <c r="B149" s="33"/>
      <c r="C149" s="77"/>
      <c r="D149" s="77"/>
      <c r="E149" s="77"/>
      <c r="F149" s="77"/>
      <c r="G149" s="77"/>
      <c r="H149" s="77"/>
      <c r="I149" s="77"/>
      <c r="J149" s="77"/>
      <c r="K149" s="77"/>
      <c r="L149" s="34"/>
      <c r="M149" s="34"/>
      <c r="N149" s="34"/>
      <c r="O149" s="79"/>
    </row>
    <row r="150" spans="2:17" ht="18" customHeight="1" x14ac:dyDescent="0.4">
      <c r="B150" s="33"/>
      <c r="C150" s="78" t="s">
        <v>547</v>
      </c>
      <c r="D150" s="80"/>
      <c r="E150" s="80"/>
      <c r="F150" s="80"/>
      <c r="G150" s="80"/>
      <c r="H150" s="80"/>
      <c r="I150" s="80"/>
      <c r="J150" s="80"/>
      <c r="K150" s="80"/>
      <c r="L150" s="73"/>
      <c r="M150" s="73"/>
      <c r="N150" s="73"/>
      <c r="O150" s="78"/>
    </row>
    <row r="151" spans="2:17" ht="18" customHeight="1" x14ac:dyDescent="0.4">
      <c r="B151" s="33"/>
      <c r="C151" s="78" t="s">
        <v>87</v>
      </c>
      <c r="D151" s="71">
        <f>D97+L146</f>
        <v>0</v>
      </c>
      <c r="E151" s="80"/>
      <c r="F151" s="78" t="s">
        <v>544</v>
      </c>
      <c r="G151" s="71">
        <f>G97+M147</f>
        <v>0</v>
      </c>
      <c r="H151" s="168" t="s">
        <v>548</v>
      </c>
      <c r="I151" s="168"/>
      <c r="J151" s="247" t="e">
        <f>G151/K155</f>
        <v>#DIV/0!</v>
      </c>
      <c r="K151" s="247"/>
      <c r="L151" s="168" t="s">
        <v>550</v>
      </c>
      <c r="M151" s="168"/>
      <c r="N151" s="96" t="e">
        <f>G151/(M9+M10+M36)</f>
        <v>#DIV/0!</v>
      </c>
      <c r="O151" s="78"/>
    </row>
    <row r="152" spans="2:17" ht="18" customHeight="1" x14ac:dyDescent="0.4">
      <c r="B152" s="33"/>
      <c r="C152" s="78"/>
      <c r="D152" s="71"/>
      <c r="E152" s="80"/>
      <c r="F152" s="78" t="s">
        <v>545</v>
      </c>
      <c r="G152" s="71">
        <f>G99+M148</f>
        <v>0</v>
      </c>
      <c r="H152" s="168" t="s">
        <v>549</v>
      </c>
      <c r="I152" s="168"/>
      <c r="J152" s="248" t="e">
        <f>G152/O159</f>
        <v>#DIV/0!</v>
      </c>
      <c r="K152" s="248"/>
      <c r="L152" s="73"/>
      <c r="M152" s="73"/>
      <c r="N152" s="73"/>
      <c r="O152" s="78"/>
    </row>
    <row r="153" spans="2:17" ht="18" customHeight="1" x14ac:dyDescent="0.4">
      <c r="B153" s="33"/>
      <c r="C153" s="78" t="s">
        <v>88</v>
      </c>
      <c r="D153" s="71">
        <f>D99+L145-L146</f>
        <v>0</v>
      </c>
      <c r="E153" s="80"/>
      <c r="F153" s="78"/>
      <c r="G153" s="71"/>
      <c r="H153" s="168" t="s">
        <v>948</v>
      </c>
      <c r="I153" s="168"/>
      <c r="J153" s="253" t="e">
        <f>ROUND(F156/(K156*17),1)</f>
        <v>#DIV/0!</v>
      </c>
      <c r="K153" s="253"/>
      <c r="L153" s="73"/>
      <c r="M153" s="73"/>
      <c r="N153" s="73"/>
      <c r="O153" s="78"/>
    </row>
    <row r="154" spans="2:17" ht="18" customHeight="1" thickBot="1" x14ac:dyDescent="0.45">
      <c r="H154" s="254" t="s">
        <v>533</v>
      </c>
      <c r="I154" s="254"/>
      <c r="J154" s="254"/>
      <c r="K154" s="254"/>
      <c r="L154" s="254"/>
      <c r="M154" s="82"/>
      <c r="N154" s="254" t="s">
        <v>536</v>
      </c>
      <c r="O154" s="254"/>
    </row>
    <row r="155" spans="2:17" ht="30" customHeight="1" thickBot="1" x14ac:dyDescent="0.45">
      <c r="C155" s="255" t="s">
        <v>79</v>
      </c>
      <c r="D155" s="255"/>
      <c r="E155" s="255"/>
      <c r="F155" s="1">
        <f>D151+D153</f>
        <v>0</v>
      </c>
      <c r="H155" s="256" t="s">
        <v>530</v>
      </c>
      <c r="I155" s="256"/>
      <c r="J155" s="154"/>
      <c r="K155" s="257">
        <f>SUM(M6:O7)</f>
        <v>0</v>
      </c>
      <c r="L155" s="257"/>
      <c r="M155" s="47"/>
      <c r="N155" s="258" t="s">
        <v>992</v>
      </c>
      <c r="O155" s="260">
        <f>K155*250000</f>
        <v>0</v>
      </c>
      <c r="Q155" s="51"/>
    </row>
    <row r="156" spans="2:17" ht="42.75" customHeight="1" thickBot="1" x14ac:dyDescent="0.45">
      <c r="C156" s="255" t="s">
        <v>80</v>
      </c>
      <c r="D156" s="255"/>
      <c r="E156" s="255"/>
      <c r="F156" s="1">
        <f>F155*1.1</f>
        <v>0</v>
      </c>
      <c r="H156" s="258" t="s">
        <v>951</v>
      </c>
      <c r="I156" s="256"/>
      <c r="J156" s="154"/>
      <c r="K156" s="266"/>
      <c r="L156" s="266"/>
      <c r="M156" s="48"/>
      <c r="N156" s="258"/>
      <c r="O156" s="261"/>
    </row>
    <row r="157" spans="2:17" ht="30" customHeight="1" thickBot="1" x14ac:dyDescent="0.45">
      <c r="C157" s="255" t="s">
        <v>97</v>
      </c>
      <c r="D157" s="255"/>
      <c r="E157" s="255"/>
      <c r="F157" s="2" t="e">
        <f>IF(ROUNDDOWN(G151*2/3,-3)&gt;ROUNDDOWN(K163*2/3,-3),ROUNDDOWN(K163*2/3,-3),ROUNDDOWN(G151*2/3,-3))</f>
        <v>#DIV/0!</v>
      </c>
      <c r="H157" s="256" t="s">
        <v>531</v>
      </c>
      <c r="I157" s="256"/>
      <c r="J157" s="154"/>
      <c r="K157" s="267">
        <f>IFERROR(【選択式】見積書・費用内訳書!J16,0.000441)</f>
        <v>4.1599999999999997E-4</v>
      </c>
      <c r="L157" s="267"/>
      <c r="M157" s="49"/>
      <c r="N157" s="111"/>
      <c r="O157" s="112"/>
    </row>
    <row r="158" spans="2:17" ht="30" customHeight="1" thickBot="1" x14ac:dyDescent="0.45">
      <c r="C158" s="255" t="s">
        <v>98</v>
      </c>
      <c r="D158" s="255"/>
      <c r="E158" s="255"/>
      <c r="F158" s="2" t="e">
        <f>IF(ROUNDDOWN(G152*3/4,-3)&gt;ROUNDDOWN(K164*3/4,-3),ROUNDDOWN(K164*3/4,-3),ROUNDDOWN(G152*3/4,-3))</f>
        <v>#DIV/0!</v>
      </c>
      <c r="H158" s="256" t="s">
        <v>532</v>
      </c>
      <c r="I158" s="256"/>
      <c r="J158" s="154"/>
      <c r="K158" s="265">
        <f>K156*K157*17</f>
        <v>0</v>
      </c>
      <c r="L158" s="265"/>
      <c r="M158" s="50"/>
      <c r="N158" s="168" t="s">
        <v>535</v>
      </c>
      <c r="O158" s="168"/>
    </row>
    <row r="159" spans="2:17" ht="30" customHeight="1" thickBot="1" x14ac:dyDescent="0.45">
      <c r="C159" s="255" t="s">
        <v>74</v>
      </c>
      <c r="D159" s="255"/>
      <c r="E159" s="255"/>
      <c r="F159" s="2">
        <f>D153</f>
        <v>0</v>
      </c>
      <c r="H159" s="258" t="s">
        <v>961</v>
      </c>
      <c r="I159" s="258"/>
      <c r="J159" s="258"/>
      <c r="K159" s="259">
        <f>ROUNDDOWN(K158*250000,0)</f>
        <v>0</v>
      </c>
      <c r="L159" s="259"/>
      <c r="M159" s="52"/>
      <c r="N159" s="25" t="s">
        <v>534</v>
      </c>
      <c r="O159" s="74">
        <f>M37</f>
        <v>0</v>
      </c>
    </row>
    <row r="160" spans="2:17" ht="30" customHeight="1" x14ac:dyDescent="0.4">
      <c r="C160" s="262" t="s">
        <v>1007</v>
      </c>
      <c r="D160" s="262"/>
      <c r="E160" s="262"/>
      <c r="F160" s="116">
        <f>F159-F161</f>
        <v>0</v>
      </c>
      <c r="H160" s="258" t="s">
        <v>962</v>
      </c>
      <c r="I160" s="258"/>
      <c r="J160" s="258"/>
      <c r="K160" s="259" t="e">
        <f>ROUNDUP((G151/(G151+G152))*K159,0)</f>
        <v>#DIV/0!</v>
      </c>
      <c r="L160" s="259"/>
      <c r="N160" s="263" t="s">
        <v>994</v>
      </c>
      <c r="O160" s="259">
        <f>O159*242000</f>
        <v>0</v>
      </c>
    </row>
    <row r="161" spans="3:15" ht="30" customHeight="1" x14ac:dyDescent="0.4">
      <c r="C161" s="180" t="s">
        <v>1008</v>
      </c>
      <c r="D161" s="180"/>
      <c r="E161" s="180"/>
      <c r="F161" s="116">
        <f>ROUNDDOWN(G100*F159,0)</f>
        <v>0</v>
      </c>
      <c r="H161" s="258" t="s">
        <v>963</v>
      </c>
      <c r="I161" s="258"/>
      <c r="J161" s="258"/>
      <c r="K161" s="259" t="e">
        <f>K159-K160</f>
        <v>#DIV/0!</v>
      </c>
      <c r="L161" s="259"/>
      <c r="N161" s="263"/>
      <c r="O161" s="259"/>
    </row>
    <row r="162" spans="3:15" ht="30" customHeight="1" thickBot="1" x14ac:dyDescent="0.45">
      <c r="C162" s="4" t="s">
        <v>75</v>
      </c>
      <c r="H162" s="109"/>
      <c r="I162" s="109"/>
      <c r="J162" s="109"/>
      <c r="K162" s="110"/>
      <c r="L162" s="110"/>
    </row>
    <row r="163" spans="3:15" ht="30" customHeight="1" thickBot="1" x14ac:dyDescent="0.45">
      <c r="C163" s="255" t="s">
        <v>76</v>
      </c>
      <c r="D163" s="255"/>
      <c r="E163" s="255"/>
      <c r="F163" s="1" t="e">
        <f>F156-F157-F158</f>
        <v>#DIV/0!</v>
      </c>
      <c r="H163" s="263" t="s">
        <v>959</v>
      </c>
      <c r="I163" s="263"/>
      <c r="J163" s="263"/>
      <c r="K163" s="264" t="e">
        <f>IF(K160&gt;=O155,O155,K160)</f>
        <v>#DIV/0!</v>
      </c>
      <c r="L163" s="264"/>
    </row>
    <row r="164" spans="3:15" ht="30" customHeight="1" x14ac:dyDescent="0.4">
      <c r="H164" s="263" t="s">
        <v>960</v>
      </c>
      <c r="I164" s="263"/>
      <c r="J164" s="263"/>
      <c r="K164" s="264" t="e">
        <f>IF(K161&gt;=O160,O160,K161)</f>
        <v>#DIV/0!</v>
      </c>
      <c r="L164" s="264"/>
    </row>
  </sheetData>
  <sheetProtection algorithmName="SHA-512" hashValue="3FMfdCeBerhalDfHXoO3bHtFVE5xu24zGJeiKKQghvf4TmVNGZ9K/sbxH/9Lqd6MEgxC2JkpC7Bgx1B2+hC3TQ==" saltValue="vgCUU5fe2jh47AwjuMay6w==" spinCount="100000" sheet="1" selectLockedCells="1"/>
  <customSheetViews>
    <customSheetView guid="{8DEA77D3-2FA9-4791-AE9C-FDD063BDA47C}" scale="78" showPageBreaks="1" fitToPage="1" printArea="1" view="pageBreakPreview">
      <selection activeCell="F16" sqref="F16"/>
      <rowBreaks count="1" manualBreakCount="1">
        <brk id="106" max="14" man="1"/>
      </rowBreaks>
      <pageMargins left="0.31496062992125984" right="0.31496062992125984" top="0.35433070866141736" bottom="0.35433070866141736" header="0.11811023622047245" footer="0.11811023622047245"/>
      <printOptions horizontalCentered="1"/>
      <pageSetup paperSize="9" scale="38" fitToHeight="0" orientation="portrait" r:id="rId1"/>
    </customSheetView>
  </customSheetViews>
  <mergeCells count="224">
    <mergeCell ref="C103:F103"/>
    <mergeCell ref="M103:O103"/>
    <mergeCell ref="H164:J164"/>
    <mergeCell ref="K164:L164"/>
    <mergeCell ref="H161:J161"/>
    <mergeCell ref="K161:L161"/>
    <mergeCell ref="C163:E163"/>
    <mergeCell ref="C158:E158"/>
    <mergeCell ref="H158:J158"/>
    <mergeCell ref="K158:L158"/>
    <mergeCell ref="C159:E159"/>
    <mergeCell ref="H159:J159"/>
    <mergeCell ref="K159:L159"/>
    <mergeCell ref="H163:J163"/>
    <mergeCell ref="K163:L163"/>
    <mergeCell ref="C156:E156"/>
    <mergeCell ref="H156:J156"/>
    <mergeCell ref="K156:L156"/>
    <mergeCell ref="N160:N161"/>
    <mergeCell ref="O160:O161"/>
    <mergeCell ref="C157:E157"/>
    <mergeCell ref="H157:J157"/>
    <mergeCell ref="K157:L157"/>
    <mergeCell ref="H153:I153"/>
    <mergeCell ref="J153:K153"/>
    <mergeCell ref="H154:L154"/>
    <mergeCell ref="N158:O158"/>
    <mergeCell ref="C155:E155"/>
    <mergeCell ref="H155:J155"/>
    <mergeCell ref="K155:L155"/>
    <mergeCell ref="N154:O154"/>
    <mergeCell ref="H160:J160"/>
    <mergeCell ref="K160:L160"/>
    <mergeCell ref="N155:N156"/>
    <mergeCell ref="O155:O156"/>
    <mergeCell ref="C160:E160"/>
    <mergeCell ref="D146:K146"/>
    <mergeCell ref="M146:O146"/>
    <mergeCell ref="H151:I151"/>
    <mergeCell ref="J151:K151"/>
    <mergeCell ref="L151:M151"/>
    <mergeCell ref="H152:I152"/>
    <mergeCell ref="J152:K152"/>
    <mergeCell ref="M142:O142"/>
    <mergeCell ref="M143:O143"/>
    <mergeCell ref="F144:K144"/>
    <mergeCell ref="M144:O144"/>
    <mergeCell ref="D145:K145"/>
    <mergeCell ref="M145:O145"/>
    <mergeCell ref="M147:O147"/>
    <mergeCell ref="M148:O148"/>
    <mergeCell ref="H147:L147"/>
    <mergeCell ref="H148:L148"/>
    <mergeCell ref="D134:O134"/>
    <mergeCell ref="D135:E144"/>
    <mergeCell ref="M135:O135"/>
    <mergeCell ref="M136:O136"/>
    <mergeCell ref="M137:O137"/>
    <mergeCell ref="M138:O138"/>
    <mergeCell ref="M139:O139"/>
    <mergeCell ref="M140:O140"/>
    <mergeCell ref="M141:O141"/>
    <mergeCell ref="D125:O125"/>
    <mergeCell ref="D126:E133"/>
    <mergeCell ref="M126:O126"/>
    <mergeCell ref="M127:O127"/>
    <mergeCell ref="M128:O128"/>
    <mergeCell ref="M129:O129"/>
    <mergeCell ref="M130:O130"/>
    <mergeCell ref="M131:O131"/>
    <mergeCell ref="M132:O132"/>
    <mergeCell ref="F133:K133"/>
    <mergeCell ref="M133:O133"/>
    <mergeCell ref="M109:O109"/>
    <mergeCell ref="F110:K110"/>
    <mergeCell ref="M110:O110"/>
    <mergeCell ref="D111:O111"/>
    <mergeCell ref="D118:O118"/>
    <mergeCell ref="D119:E124"/>
    <mergeCell ref="M119:O119"/>
    <mergeCell ref="M120:O120"/>
    <mergeCell ref="M121:O121"/>
    <mergeCell ref="M122:O122"/>
    <mergeCell ref="M123:O123"/>
    <mergeCell ref="F124:K124"/>
    <mergeCell ref="M124:O124"/>
    <mergeCell ref="M85:O85"/>
    <mergeCell ref="M86:O86"/>
    <mergeCell ref="M87:O87"/>
    <mergeCell ref="M88:O88"/>
    <mergeCell ref="M93:O93"/>
    <mergeCell ref="M94:O94"/>
    <mergeCell ref="C95:K95"/>
    <mergeCell ref="M95:O95"/>
    <mergeCell ref="B104:B146"/>
    <mergeCell ref="C104:C146"/>
    <mergeCell ref="D104:O104"/>
    <mergeCell ref="D105:E110"/>
    <mergeCell ref="M105:O105"/>
    <mergeCell ref="M106:O106"/>
    <mergeCell ref="D112:E117"/>
    <mergeCell ref="M112:O112"/>
    <mergeCell ref="M113:O113"/>
    <mergeCell ref="M114:O114"/>
    <mergeCell ref="M115:O115"/>
    <mergeCell ref="M116:O116"/>
    <mergeCell ref="F117:K117"/>
    <mergeCell ref="M117:O117"/>
    <mergeCell ref="M107:O107"/>
    <mergeCell ref="M108:O108"/>
    <mergeCell ref="C77:K77"/>
    <mergeCell ref="M77:O77"/>
    <mergeCell ref="C80:F80"/>
    <mergeCell ref="M80:O80"/>
    <mergeCell ref="B81:B95"/>
    <mergeCell ref="C81:O81"/>
    <mergeCell ref="C82:E94"/>
    <mergeCell ref="M82:O82"/>
    <mergeCell ref="M83:O83"/>
    <mergeCell ref="B72:B77"/>
    <mergeCell ref="C72:O72"/>
    <mergeCell ref="C73:D76"/>
    <mergeCell ref="E73:F73"/>
    <mergeCell ref="M73:O73"/>
    <mergeCell ref="E74:F74"/>
    <mergeCell ref="M74:O74"/>
    <mergeCell ref="E75:F75"/>
    <mergeCell ref="M75:O75"/>
    <mergeCell ref="E76:K76"/>
    <mergeCell ref="M89:O89"/>
    <mergeCell ref="M90:O90"/>
    <mergeCell ref="M91:O91"/>
    <mergeCell ref="M92:O92"/>
    <mergeCell ref="M84:O84"/>
    <mergeCell ref="M70:O70"/>
    <mergeCell ref="D61:K61"/>
    <mergeCell ref="M61:O61"/>
    <mergeCell ref="B63:B70"/>
    <mergeCell ref="M64:O64"/>
    <mergeCell ref="M65:O65"/>
    <mergeCell ref="M66:O66"/>
    <mergeCell ref="C70:K70"/>
    <mergeCell ref="M76:O76"/>
    <mergeCell ref="D55:O55"/>
    <mergeCell ref="D56:E60"/>
    <mergeCell ref="M56:O56"/>
    <mergeCell ref="M57:O57"/>
    <mergeCell ref="M58:O58"/>
    <mergeCell ref="M59:O59"/>
    <mergeCell ref="F60:K60"/>
    <mergeCell ref="M60:O60"/>
    <mergeCell ref="M67:O67"/>
    <mergeCell ref="C63:O63"/>
    <mergeCell ref="C64:E69"/>
    <mergeCell ref="M68:O68"/>
    <mergeCell ref="F69:K69"/>
    <mergeCell ref="M69:O69"/>
    <mergeCell ref="M49:O49"/>
    <mergeCell ref="M50:O50"/>
    <mergeCell ref="M51:O51"/>
    <mergeCell ref="M52:O52"/>
    <mergeCell ref="M53:O53"/>
    <mergeCell ref="D42:D54"/>
    <mergeCell ref="E42:O42"/>
    <mergeCell ref="E43:E54"/>
    <mergeCell ref="M43:O43"/>
    <mergeCell ref="M44:O44"/>
    <mergeCell ref="M45:O45"/>
    <mergeCell ref="M46:O46"/>
    <mergeCell ref="M47:O47"/>
    <mergeCell ref="M48:O48"/>
    <mergeCell ref="F54:K54"/>
    <mergeCell ref="M54:O54"/>
    <mergeCell ref="E35:O35"/>
    <mergeCell ref="E36:E41"/>
    <mergeCell ref="M36:O36"/>
    <mergeCell ref="M38:O38"/>
    <mergeCell ref="M39:O39"/>
    <mergeCell ref="M40:O40"/>
    <mergeCell ref="F41:K41"/>
    <mergeCell ref="M41:O41"/>
    <mergeCell ref="M37:N37"/>
    <mergeCell ref="E28:E34"/>
    <mergeCell ref="M28:O28"/>
    <mergeCell ref="M29:O29"/>
    <mergeCell ref="M30:O30"/>
    <mergeCell ref="M31:O31"/>
    <mergeCell ref="M32:O32"/>
    <mergeCell ref="M33:O33"/>
    <mergeCell ref="F34:K34"/>
    <mergeCell ref="M34:O34"/>
    <mergeCell ref="E21:E26"/>
    <mergeCell ref="M21:O21"/>
    <mergeCell ref="M22:O22"/>
    <mergeCell ref="M23:O23"/>
    <mergeCell ref="M24:O24"/>
    <mergeCell ref="M25:O25"/>
    <mergeCell ref="F26:K26"/>
    <mergeCell ref="M26:O26"/>
    <mergeCell ref="E27:O27"/>
    <mergeCell ref="C161:E161"/>
    <mergeCell ref="E4:F4"/>
    <mergeCell ref="M4:O4"/>
    <mergeCell ref="B5:B61"/>
    <mergeCell ref="C5:C61"/>
    <mergeCell ref="D5:D41"/>
    <mergeCell ref="E5:O5"/>
    <mergeCell ref="E6:E19"/>
    <mergeCell ref="M6:O6"/>
    <mergeCell ref="M7:O7"/>
    <mergeCell ref="M8:O8"/>
    <mergeCell ref="M15:O15"/>
    <mergeCell ref="M16:O16"/>
    <mergeCell ref="M17:O17"/>
    <mergeCell ref="M18:O18"/>
    <mergeCell ref="F19:K19"/>
    <mergeCell ref="M19:O19"/>
    <mergeCell ref="M9:O9"/>
    <mergeCell ref="M10:O10"/>
    <mergeCell ref="M11:O11"/>
    <mergeCell ref="M12:O12"/>
    <mergeCell ref="M13:O13"/>
    <mergeCell ref="M14:O14"/>
    <mergeCell ref="E20:O20"/>
  </mergeCells>
  <phoneticPr fontId="2"/>
  <printOptions horizontalCentered="1"/>
  <pageMargins left="0.31496062992125984" right="0.31496062992125984" top="0.35433070866141736" bottom="0.35433070866141736" header="0.11811023622047245" footer="0.11811023622047245"/>
  <pageSetup paperSize="9" scale="38" fitToHeight="0" orientation="portrait" blackAndWhite="1" r:id="rId2"/>
  <rowBreaks count="1" manualBreakCount="1">
    <brk id="10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64"/>
  <sheetViews>
    <sheetView view="pageBreakPreview" zoomScale="70" zoomScaleNormal="85" zoomScaleSheetLayoutView="70" workbookViewId="0">
      <selection activeCell="G6" sqref="G6"/>
    </sheetView>
  </sheetViews>
  <sheetFormatPr defaultColWidth="3.625" defaultRowHeight="18" customHeight="1" x14ac:dyDescent="0.4"/>
  <cols>
    <col min="1" max="2" width="3.625" style="4"/>
    <col min="3" max="4" width="15.625" style="4" customWidth="1"/>
    <col min="5" max="5" width="3.625" style="4"/>
    <col min="6" max="6" width="50.625" style="4" customWidth="1"/>
    <col min="7" max="7" width="20.625" style="4" customWidth="1"/>
    <col min="8" max="8" width="12.625" style="4" customWidth="1"/>
    <col min="9" max="9" width="10.625" style="4" customWidth="1"/>
    <col min="10" max="10" width="8.625" style="4" customWidth="1"/>
    <col min="11" max="11" width="12.625" style="4" customWidth="1"/>
    <col min="12" max="12" width="18.5" style="4" customWidth="1"/>
    <col min="13" max="13" width="3.5" style="4" customWidth="1"/>
    <col min="14" max="15" width="25.125" style="4" customWidth="1"/>
    <col min="16" max="16384" width="3.625" style="4"/>
  </cols>
  <sheetData>
    <row r="1" spans="2:16" ht="18" customHeight="1" x14ac:dyDescent="0.4">
      <c r="B1" s="53" t="s">
        <v>954</v>
      </c>
    </row>
    <row r="3" spans="2:16" ht="18" customHeight="1" x14ac:dyDescent="0.4">
      <c r="B3" s="3" t="s">
        <v>89</v>
      </c>
      <c r="C3" s="100"/>
      <c r="D3" s="100"/>
      <c r="E3" s="100"/>
    </row>
    <row r="4" spans="2:16" ht="18" customHeight="1" x14ac:dyDescent="0.4">
      <c r="B4" s="8" t="s">
        <v>1</v>
      </c>
      <c r="C4" s="8" t="s">
        <v>52</v>
      </c>
      <c r="D4" s="8" t="s">
        <v>53</v>
      </c>
      <c r="E4" s="164" t="s">
        <v>0</v>
      </c>
      <c r="F4" s="166"/>
      <c r="G4" s="8" t="s">
        <v>15</v>
      </c>
      <c r="H4" s="8" t="s">
        <v>14</v>
      </c>
      <c r="I4" s="8" t="s">
        <v>2</v>
      </c>
      <c r="J4" s="8" t="s">
        <v>3</v>
      </c>
      <c r="K4" s="8" t="s">
        <v>4</v>
      </c>
      <c r="L4" s="8" t="s">
        <v>5</v>
      </c>
      <c r="M4" s="164" t="s">
        <v>51</v>
      </c>
      <c r="N4" s="165"/>
      <c r="O4" s="166"/>
    </row>
    <row r="5" spans="2:16" ht="18" customHeight="1" x14ac:dyDescent="0.4">
      <c r="B5" s="181">
        <v>1</v>
      </c>
      <c r="C5" s="184" t="s">
        <v>30</v>
      </c>
      <c r="D5" s="184" t="s">
        <v>41</v>
      </c>
      <c r="E5" s="188" t="s">
        <v>6</v>
      </c>
      <c r="F5" s="189"/>
      <c r="G5" s="189"/>
      <c r="H5" s="189"/>
      <c r="I5" s="189"/>
      <c r="J5" s="189"/>
      <c r="K5" s="189"/>
      <c r="L5" s="189"/>
      <c r="M5" s="189"/>
      <c r="N5" s="189"/>
      <c r="O5" s="190"/>
    </row>
    <row r="6" spans="2:16" ht="18" customHeight="1" x14ac:dyDescent="0.4">
      <c r="B6" s="182"/>
      <c r="C6" s="185"/>
      <c r="D6" s="185"/>
      <c r="E6" s="191"/>
      <c r="F6" s="46" t="s">
        <v>910</v>
      </c>
      <c r="G6" s="36"/>
      <c r="H6" s="54"/>
      <c r="I6" s="55">
        <v>0</v>
      </c>
      <c r="J6" s="43" t="s">
        <v>13</v>
      </c>
      <c r="K6" s="56">
        <v>0</v>
      </c>
      <c r="L6" s="59">
        <f>IF(I6="","",I6*K6)</f>
        <v>0</v>
      </c>
      <c r="M6" s="193">
        <f>H6*I6/1000</f>
        <v>0</v>
      </c>
      <c r="N6" s="194"/>
      <c r="O6" s="195"/>
      <c r="P6" s="4" t="s">
        <v>78</v>
      </c>
    </row>
    <row r="7" spans="2:16" ht="18" customHeight="1" x14ac:dyDescent="0.4">
      <c r="B7" s="182"/>
      <c r="C7" s="185"/>
      <c r="D7" s="185"/>
      <c r="E7" s="191"/>
      <c r="F7" s="10" t="s">
        <v>17</v>
      </c>
      <c r="G7" s="26"/>
      <c r="H7" s="57"/>
      <c r="I7" s="55">
        <v>0</v>
      </c>
      <c r="J7" s="43" t="s">
        <v>13</v>
      </c>
      <c r="K7" s="56">
        <v>0</v>
      </c>
      <c r="L7" s="59">
        <f t="shared" ref="L7:L18" si="0">IF(I7="","",I7*K7)</f>
        <v>0</v>
      </c>
      <c r="M7" s="193">
        <f t="shared" ref="M7" si="1">H7*I7/1000</f>
        <v>0</v>
      </c>
      <c r="N7" s="194"/>
      <c r="O7" s="195"/>
      <c r="P7" s="4" t="s">
        <v>78</v>
      </c>
    </row>
    <row r="8" spans="2:16" ht="18" customHeight="1" x14ac:dyDescent="0.4">
      <c r="B8" s="182"/>
      <c r="C8" s="185"/>
      <c r="D8" s="185"/>
      <c r="E8" s="191"/>
      <c r="F8" s="10" t="s">
        <v>939</v>
      </c>
      <c r="G8" s="26"/>
      <c r="H8" s="75"/>
      <c r="I8" s="55">
        <v>0</v>
      </c>
      <c r="J8" s="43" t="s">
        <v>19</v>
      </c>
      <c r="K8" s="56">
        <v>0</v>
      </c>
      <c r="L8" s="59">
        <f t="shared" si="0"/>
        <v>0</v>
      </c>
      <c r="M8" s="196"/>
      <c r="N8" s="197"/>
      <c r="O8" s="198"/>
      <c r="P8" s="4" t="s">
        <v>78</v>
      </c>
    </row>
    <row r="9" spans="2:16" ht="18" customHeight="1" x14ac:dyDescent="0.4">
      <c r="B9" s="182"/>
      <c r="C9" s="185"/>
      <c r="D9" s="185"/>
      <c r="E9" s="191"/>
      <c r="F9" s="10" t="s">
        <v>911</v>
      </c>
      <c r="G9" s="26"/>
      <c r="H9" s="58"/>
      <c r="I9" s="55">
        <v>0</v>
      </c>
      <c r="J9" s="43" t="s">
        <v>16</v>
      </c>
      <c r="K9" s="56">
        <v>0</v>
      </c>
      <c r="L9" s="59">
        <f t="shared" si="0"/>
        <v>0</v>
      </c>
      <c r="M9" s="193">
        <f>H9*I9</f>
        <v>0</v>
      </c>
      <c r="N9" s="194"/>
      <c r="O9" s="195"/>
      <c r="P9" s="4" t="s">
        <v>78</v>
      </c>
    </row>
    <row r="10" spans="2:16" ht="18" customHeight="1" x14ac:dyDescent="0.4">
      <c r="B10" s="182"/>
      <c r="C10" s="185"/>
      <c r="D10" s="185"/>
      <c r="E10" s="191"/>
      <c r="F10" s="10" t="s">
        <v>908</v>
      </c>
      <c r="G10" s="26"/>
      <c r="H10" s="58"/>
      <c r="I10" s="55">
        <v>0</v>
      </c>
      <c r="J10" s="43" t="s">
        <v>16</v>
      </c>
      <c r="K10" s="56">
        <v>0</v>
      </c>
      <c r="L10" s="59">
        <f t="shared" si="0"/>
        <v>0</v>
      </c>
      <c r="M10" s="193">
        <f t="shared" ref="M10" si="2">H10*I10</f>
        <v>0</v>
      </c>
      <c r="N10" s="194"/>
      <c r="O10" s="195"/>
      <c r="P10" s="4" t="s">
        <v>78</v>
      </c>
    </row>
    <row r="11" spans="2:16" ht="18" customHeight="1" x14ac:dyDescent="0.4">
      <c r="B11" s="182"/>
      <c r="C11" s="185"/>
      <c r="D11" s="185"/>
      <c r="E11" s="191"/>
      <c r="F11" s="10" t="s">
        <v>925</v>
      </c>
      <c r="G11" s="26"/>
      <c r="H11" s="75"/>
      <c r="I11" s="55">
        <v>0</v>
      </c>
      <c r="J11" s="43" t="s">
        <v>19</v>
      </c>
      <c r="K11" s="56">
        <v>0</v>
      </c>
      <c r="L11" s="59">
        <f t="shared" si="0"/>
        <v>0</v>
      </c>
      <c r="M11" s="196"/>
      <c r="N11" s="197"/>
      <c r="O11" s="198"/>
      <c r="P11" s="4" t="s">
        <v>78</v>
      </c>
    </row>
    <row r="12" spans="2:16" ht="18" customHeight="1" x14ac:dyDescent="0.4">
      <c r="B12" s="182"/>
      <c r="C12" s="185"/>
      <c r="D12" s="185"/>
      <c r="E12" s="191"/>
      <c r="F12" s="10" t="s">
        <v>18</v>
      </c>
      <c r="G12" s="26"/>
      <c r="H12" s="75"/>
      <c r="I12" s="55">
        <v>0</v>
      </c>
      <c r="J12" s="43" t="s">
        <v>19</v>
      </c>
      <c r="K12" s="56">
        <v>0</v>
      </c>
      <c r="L12" s="59">
        <f t="shared" si="0"/>
        <v>0</v>
      </c>
      <c r="M12" s="196"/>
      <c r="N12" s="197"/>
      <c r="O12" s="198"/>
      <c r="P12" s="4" t="s">
        <v>78</v>
      </c>
    </row>
    <row r="13" spans="2:16" ht="18" customHeight="1" x14ac:dyDescent="0.4">
      <c r="B13" s="182"/>
      <c r="C13" s="185"/>
      <c r="D13" s="185"/>
      <c r="E13" s="191"/>
      <c r="F13" s="10" t="s">
        <v>906</v>
      </c>
      <c r="G13" s="26"/>
      <c r="H13" s="75"/>
      <c r="I13" s="55">
        <v>0</v>
      </c>
      <c r="J13" s="43" t="s">
        <v>16</v>
      </c>
      <c r="K13" s="56">
        <v>0</v>
      </c>
      <c r="L13" s="59">
        <f t="shared" si="0"/>
        <v>0</v>
      </c>
      <c r="M13" s="196"/>
      <c r="N13" s="197"/>
      <c r="O13" s="198"/>
      <c r="P13" s="4" t="s">
        <v>78</v>
      </c>
    </row>
    <row r="14" spans="2:16" ht="18" customHeight="1" x14ac:dyDescent="0.4">
      <c r="B14" s="182"/>
      <c r="C14" s="185"/>
      <c r="D14" s="185"/>
      <c r="E14" s="191"/>
      <c r="F14" s="10" t="s">
        <v>99</v>
      </c>
      <c r="G14" s="26"/>
      <c r="H14" s="75"/>
      <c r="I14" s="55">
        <v>0</v>
      </c>
      <c r="J14" s="43" t="s">
        <v>19</v>
      </c>
      <c r="K14" s="56">
        <v>0</v>
      </c>
      <c r="L14" s="59">
        <f>IF(I14="","",I14*K14)</f>
        <v>0</v>
      </c>
      <c r="M14" s="196"/>
      <c r="N14" s="197"/>
      <c r="O14" s="198"/>
      <c r="P14" s="4" t="s">
        <v>78</v>
      </c>
    </row>
    <row r="15" spans="2:16" ht="18" customHeight="1" x14ac:dyDescent="0.4">
      <c r="B15" s="182"/>
      <c r="C15" s="185"/>
      <c r="D15" s="185"/>
      <c r="E15" s="191"/>
      <c r="F15" s="26"/>
      <c r="G15" s="26"/>
      <c r="H15" s="75"/>
      <c r="I15" s="55">
        <v>0</v>
      </c>
      <c r="J15" s="43" t="s">
        <v>19</v>
      </c>
      <c r="K15" s="56">
        <v>0</v>
      </c>
      <c r="L15" s="59">
        <f t="shared" ref="L15" si="3">IF(I15="","",I15*K15)</f>
        <v>0</v>
      </c>
      <c r="M15" s="196"/>
      <c r="N15" s="197"/>
      <c r="O15" s="198"/>
      <c r="P15" s="4" t="s">
        <v>78</v>
      </c>
    </row>
    <row r="16" spans="2:16" ht="18" customHeight="1" x14ac:dyDescent="0.4">
      <c r="B16" s="182"/>
      <c r="C16" s="185"/>
      <c r="D16" s="185"/>
      <c r="E16" s="191"/>
      <c r="F16" s="26"/>
      <c r="G16" s="26"/>
      <c r="H16" s="75"/>
      <c r="I16" s="55">
        <v>0</v>
      </c>
      <c r="J16" s="43" t="s">
        <v>19</v>
      </c>
      <c r="K16" s="56">
        <v>0</v>
      </c>
      <c r="L16" s="59">
        <f t="shared" ref="L16" si="4">IF(I16="","",I16*K16)</f>
        <v>0</v>
      </c>
      <c r="M16" s="196"/>
      <c r="N16" s="197"/>
      <c r="O16" s="198"/>
      <c r="P16" s="4" t="s">
        <v>78</v>
      </c>
    </row>
    <row r="17" spans="2:16" ht="18" customHeight="1" x14ac:dyDescent="0.4">
      <c r="B17" s="182"/>
      <c r="C17" s="185"/>
      <c r="D17" s="185"/>
      <c r="E17" s="191"/>
      <c r="F17" s="26"/>
      <c r="G17" s="26"/>
      <c r="H17" s="75"/>
      <c r="I17" s="55">
        <v>0</v>
      </c>
      <c r="J17" s="43" t="s">
        <v>19</v>
      </c>
      <c r="K17" s="56">
        <v>0</v>
      </c>
      <c r="L17" s="59">
        <f t="shared" si="0"/>
        <v>0</v>
      </c>
      <c r="M17" s="196"/>
      <c r="N17" s="197"/>
      <c r="O17" s="198"/>
      <c r="P17" s="4" t="s">
        <v>78</v>
      </c>
    </row>
    <row r="18" spans="2:16" ht="18" customHeight="1" x14ac:dyDescent="0.4">
      <c r="B18" s="182"/>
      <c r="C18" s="185"/>
      <c r="D18" s="185"/>
      <c r="E18" s="191"/>
      <c r="F18" s="26"/>
      <c r="G18" s="26"/>
      <c r="H18" s="75"/>
      <c r="I18" s="55">
        <v>0</v>
      </c>
      <c r="J18" s="43" t="s">
        <v>19</v>
      </c>
      <c r="K18" s="56">
        <v>0</v>
      </c>
      <c r="L18" s="59">
        <f t="shared" si="0"/>
        <v>0</v>
      </c>
      <c r="M18" s="196"/>
      <c r="N18" s="197"/>
      <c r="O18" s="198"/>
      <c r="P18" s="4" t="s">
        <v>78</v>
      </c>
    </row>
    <row r="19" spans="2:16" ht="18" customHeight="1" x14ac:dyDescent="0.4">
      <c r="B19" s="182"/>
      <c r="C19" s="185"/>
      <c r="D19" s="185"/>
      <c r="E19" s="192"/>
      <c r="F19" s="159" t="s">
        <v>73</v>
      </c>
      <c r="G19" s="199"/>
      <c r="H19" s="199"/>
      <c r="I19" s="199"/>
      <c r="J19" s="199"/>
      <c r="K19" s="199"/>
      <c r="L19" s="60">
        <f>SUM(L6:L18)</f>
        <v>0</v>
      </c>
      <c r="M19" s="200"/>
      <c r="N19" s="200"/>
      <c r="O19" s="200"/>
    </row>
    <row r="20" spans="2:16" ht="18" customHeight="1" x14ac:dyDescent="0.4">
      <c r="B20" s="182"/>
      <c r="C20" s="185"/>
      <c r="D20" s="185"/>
      <c r="E20" s="201" t="s">
        <v>12</v>
      </c>
      <c r="F20" s="188"/>
      <c r="G20" s="188"/>
      <c r="H20" s="188"/>
      <c r="I20" s="188"/>
      <c r="J20" s="188"/>
      <c r="K20" s="188"/>
      <c r="L20" s="188"/>
      <c r="M20" s="188"/>
      <c r="N20" s="188"/>
      <c r="O20" s="201"/>
    </row>
    <row r="21" spans="2:16" ht="18" customHeight="1" x14ac:dyDescent="0.4">
      <c r="B21" s="182"/>
      <c r="C21" s="185"/>
      <c r="D21" s="185"/>
      <c r="E21" s="202"/>
      <c r="F21" s="10" t="s">
        <v>916</v>
      </c>
      <c r="G21" s="26"/>
      <c r="H21" s="26"/>
      <c r="I21" s="55">
        <v>0</v>
      </c>
      <c r="J21" s="43" t="s">
        <v>19</v>
      </c>
      <c r="K21" s="56">
        <v>0</v>
      </c>
      <c r="L21" s="61">
        <f t="shared" ref="L21:L25" si="5">IF(I21="","",I21*K21)</f>
        <v>0</v>
      </c>
      <c r="M21" s="196"/>
      <c r="N21" s="197"/>
      <c r="O21" s="198"/>
      <c r="P21" s="4" t="s">
        <v>78</v>
      </c>
    </row>
    <row r="22" spans="2:16" ht="18" customHeight="1" x14ac:dyDescent="0.4">
      <c r="B22" s="182"/>
      <c r="C22" s="185"/>
      <c r="D22" s="185"/>
      <c r="E22" s="202"/>
      <c r="F22" s="10" t="s">
        <v>917</v>
      </c>
      <c r="G22" s="26"/>
      <c r="H22" s="26"/>
      <c r="I22" s="55">
        <v>0</v>
      </c>
      <c r="J22" s="43" t="s">
        <v>19</v>
      </c>
      <c r="K22" s="56">
        <v>0</v>
      </c>
      <c r="L22" s="61">
        <f t="shared" si="5"/>
        <v>0</v>
      </c>
      <c r="M22" s="196"/>
      <c r="N22" s="197"/>
      <c r="O22" s="198"/>
      <c r="P22" s="4" t="s">
        <v>78</v>
      </c>
    </row>
    <row r="23" spans="2:16" ht="18" customHeight="1" x14ac:dyDescent="0.4">
      <c r="B23" s="182"/>
      <c r="C23" s="185"/>
      <c r="D23" s="185"/>
      <c r="E23" s="202"/>
      <c r="F23" s="10" t="s">
        <v>918</v>
      </c>
      <c r="G23" s="26"/>
      <c r="H23" s="26"/>
      <c r="I23" s="55">
        <v>0</v>
      </c>
      <c r="J23" s="43" t="s">
        <v>19</v>
      </c>
      <c r="K23" s="56">
        <v>0</v>
      </c>
      <c r="L23" s="61">
        <f t="shared" si="5"/>
        <v>0</v>
      </c>
      <c r="M23" s="196"/>
      <c r="N23" s="197"/>
      <c r="O23" s="198"/>
      <c r="P23" s="4" t="s">
        <v>78</v>
      </c>
    </row>
    <row r="24" spans="2:16" ht="18" customHeight="1" x14ac:dyDescent="0.4">
      <c r="B24" s="182"/>
      <c r="C24" s="185"/>
      <c r="D24" s="185"/>
      <c r="E24" s="202"/>
      <c r="F24" s="26"/>
      <c r="G24" s="26"/>
      <c r="H24" s="26"/>
      <c r="I24" s="55">
        <v>0</v>
      </c>
      <c r="J24" s="43" t="s">
        <v>19</v>
      </c>
      <c r="K24" s="56">
        <v>0</v>
      </c>
      <c r="L24" s="61">
        <f t="shared" si="5"/>
        <v>0</v>
      </c>
      <c r="M24" s="196"/>
      <c r="N24" s="197"/>
      <c r="O24" s="198"/>
      <c r="P24" s="4" t="s">
        <v>78</v>
      </c>
    </row>
    <row r="25" spans="2:16" ht="18" customHeight="1" x14ac:dyDescent="0.4">
      <c r="B25" s="182"/>
      <c r="C25" s="185"/>
      <c r="D25" s="185"/>
      <c r="E25" s="202"/>
      <c r="F25" s="26"/>
      <c r="G25" s="26"/>
      <c r="H25" s="26"/>
      <c r="I25" s="55">
        <v>0</v>
      </c>
      <c r="J25" s="43" t="s">
        <v>19</v>
      </c>
      <c r="K25" s="56">
        <v>0</v>
      </c>
      <c r="L25" s="61">
        <f t="shared" si="5"/>
        <v>0</v>
      </c>
      <c r="M25" s="196"/>
      <c r="N25" s="197"/>
      <c r="O25" s="198"/>
      <c r="P25" s="4" t="s">
        <v>78</v>
      </c>
    </row>
    <row r="26" spans="2:16" ht="18" customHeight="1" x14ac:dyDescent="0.4">
      <c r="B26" s="182"/>
      <c r="C26" s="185"/>
      <c r="D26" s="185"/>
      <c r="E26" s="192"/>
      <c r="F26" s="159" t="s">
        <v>73</v>
      </c>
      <c r="G26" s="199"/>
      <c r="H26" s="199"/>
      <c r="I26" s="199"/>
      <c r="J26" s="199"/>
      <c r="K26" s="199"/>
      <c r="L26" s="62">
        <f>SUM(L21:L25)</f>
        <v>0</v>
      </c>
      <c r="M26" s="200"/>
      <c r="N26" s="200"/>
      <c r="O26" s="200"/>
    </row>
    <row r="27" spans="2:16" ht="18" customHeight="1" x14ac:dyDescent="0.4">
      <c r="B27" s="182"/>
      <c r="C27" s="185"/>
      <c r="D27" s="185"/>
      <c r="E27" s="201" t="s">
        <v>86</v>
      </c>
      <c r="F27" s="188"/>
      <c r="G27" s="188"/>
      <c r="H27" s="188"/>
      <c r="I27" s="188"/>
      <c r="J27" s="188"/>
      <c r="K27" s="188"/>
      <c r="L27" s="188"/>
      <c r="M27" s="188"/>
      <c r="N27" s="188"/>
      <c r="O27" s="201"/>
    </row>
    <row r="28" spans="2:16" ht="18" customHeight="1" x14ac:dyDescent="0.4">
      <c r="B28" s="182"/>
      <c r="C28" s="185"/>
      <c r="D28" s="185"/>
      <c r="E28" s="202"/>
      <c r="F28" s="10" t="s">
        <v>926</v>
      </c>
      <c r="G28" s="26"/>
      <c r="H28" s="26"/>
      <c r="I28" s="55">
        <v>0</v>
      </c>
      <c r="J28" s="43" t="s">
        <v>19</v>
      </c>
      <c r="K28" s="56">
        <v>0</v>
      </c>
      <c r="L28" s="61">
        <f t="shared" ref="L28:L33" si="6">IF(I28="","",I28*K28)</f>
        <v>0</v>
      </c>
      <c r="M28" s="196"/>
      <c r="N28" s="197"/>
      <c r="O28" s="198"/>
      <c r="P28" s="4" t="s">
        <v>78</v>
      </c>
    </row>
    <row r="29" spans="2:16" ht="18" customHeight="1" x14ac:dyDescent="0.4">
      <c r="B29" s="182"/>
      <c r="C29" s="185"/>
      <c r="D29" s="185"/>
      <c r="E29" s="202"/>
      <c r="F29" s="10" t="s">
        <v>927</v>
      </c>
      <c r="G29" s="26"/>
      <c r="H29" s="26"/>
      <c r="I29" s="55">
        <v>0</v>
      </c>
      <c r="J29" s="43" t="s">
        <v>19</v>
      </c>
      <c r="K29" s="56">
        <v>0</v>
      </c>
      <c r="L29" s="61">
        <f t="shared" si="6"/>
        <v>0</v>
      </c>
      <c r="M29" s="196"/>
      <c r="N29" s="197"/>
      <c r="O29" s="198"/>
      <c r="P29" s="4" t="s">
        <v>78</v>
      </c>
    </row>
    <row r="30" spans="2:16" ht="18" customHeight="1" x14ac:dyDescent="0.4">
      <c r="B30" s="182"/>
      <c r="C30" s="185"/>
      <c r="D30" s="185"/>
      <c r="E30" s="202"/>
      <c r="F30" s="10" t="s">
        <v>928</v>
      </c>
      <c r="G30" s="26"/>
      <c r="H30" s="26"/>
      <c r="I30" s="55">
        <v>0</v>
      </c>
      <c r="J30" s="43" t="s">
        <v>19</v>
      </c>
      <c r="K30" s="56">
        <v>0</v>
      </c>
      <c r="L30" s="61">
        <f t="shared" si="6"/>
        <v>0</v>
      </c>
      <c r="M30" s="196"/>
      <c r="N30" s="197"/>
      <c r="O30" s="198"/>
      <c r="P30" s="4" t="s">
        <v>78</v>
      </c>
    </row>
    <row r="31" spans="2:16" ht="18" customHeight="1" x14ac:dyDescent="0.4">
      <c r="B31" s="182"/>
      <c r="C31" s="185"/>
      <c r="D31" s="185"/>
      <c r="E31" s="202"/>
      <c r="F31" s="10" t="s">
        <v>929</v>
      </c>
      <c r="G31" s="26"/>
      <c r="H31" s="26"/>
      <c r="I31" s="55">
        <v>0</v>
      </c>
      <c r="J31" s="43" t="s">
        <v>19</v>
      </c>
      <c r="K31" s="56">
        <v>0</v>
      </c>
      <c r="L31" s="61">
        <f t="shared" si="6"/>
        <v>0</v>
      </c>
      <c r="M31" s="196"/>
      <c r="N31" s="197"/>
      <c r="O31" s="198"/>
      <c r="P31" s="4" t="s">
        <v>78</v>
      </c>
    </row>
    <row r="32" spans="2:16" ht="18" customHeight="1" x14ac:dyDescent="0.4">
      <c r="B32" s="182"/>
      <c r="C32" s="185"/>
      <c r="D32" s="185"/>
      <c r="E32" s="202"/>
      <c r="F32" s="26"/>
      <c r="G32" s="26"/>
      <c r="H32" s="26"/>
      <c r="I32" s="55">
        <v>0</v>
      </c>
      <c r="J32" s="43" t="s">
        <v>19</v>
      </c>
      <c r="K32" s="56">
        <v>0</v>
      </c>
      <c r="L32" s="61">
        <f t="shared" si="6"/>
        <v>0</v>
      </c>
      <c r="M32" s="196"/>
      <c r="N32" s="197"/>
      <c r="O32" s="198"/>
      <c r="P32" s="4" t="s">
        <v>78</v>
      </c>
    </row>
    <row r="33" spans="2:16" ht="18" customHeight="1" x14ac:dyDescent="0.4">
      <c r="B33" s="182"/>
      <c r="C33" s="185"/>
      <c r="D33" s="185"/>
      <c r="E33" s="202"/>
      <c r="F33" s="26"/>
      <c r="G33" s="26"/>
      <c r="H33" s="26"/>
      <c r="I33" s="55">
        <v>0</v>
      </c>
      <c r="J33" s="43" t="s">
        <v>19</v>
      </c>
      <c r="K33" s="56">
        <v>0</v>
      </c>
      <c r="L33" s="61">
        <f t="shared" si="6"/>
        <v>0</v>
      </c>
      <c r="M33" s="196"/>
      <c r="N33" s="197"/>
      <c r="O33" s="198"/>
      <c r="P33" s="4" t="s">
        <v>78</v>
      </c>
    </row>
    <row r="34" spans="2:16" ht="18" customHeight="1" x14ac:dyDescent="0.4">
      <c r="B34" s="182"/>
      <c r="C34" s="185"/>
      <c r="D34" s="185"/>
      <c r="E34" s="192"/>
      <c r="F34" s="159" t="s">
        <v>73</v>
      </c>
      <c r="G34" s="199"/>
      <c r="H34" s="199"/>
      <c r="I34" s="199"/>
      <c r="J34" s="199"/>
      <c r="K34" s="199"/>
      <c r="L34" s="62">
        <f>SUM(L28:L33)</f>
        <v>0</v>
      </c>
      <c r="M34" s="200"/>
      <c r="N34" s="200"/>
      <c r="O34" s="200"/>
    </row>
    <row r="35" spans="2:16" ht="18" customHeight="1" x14ac:dyDescent="0.4">
      <c r="B35" s="182"/>
      <c r="C35" s="185"/>
      <c r="D35" s="185"/>
      <c r="E35" s="201" t="s">
        <v>22</v>
      </c>
      <c r="F35" s="188"/>
      <c r="G35" s="188"/>
      <c r="H35" s="188"/>
      <c r="I35" s="188"/>
      <c r="J35" s="188"/>
      <c r="K35" s="188"/>
      <c r="L35" s="188"/>
      <c r="M35" s="188"/>
      <c r="N35" s="188"/>
      <c r="O35" s="201"/>
    </row>
    <row r="36" spans="2:16" ht="30" customHeight="1" x14ac:dyDescent="0.4">
      <c r="B36" s="182"/>
      <c r="C36" s="185"/>
      <c r="D36" s="185"/>
      <c r="E36" s="191"/>
      <c r="F36" s="27" t="s">
        <v>956</v>
      </c>
      <c r="G36" s="64"/>
      <c r="H36" s="89"/>
      <c r="I36" s="65">
        <v>0</v>
      </c>
      <c r="J36" s="66" t="s">
        <v>19</v>
      </c>
      <c r="K36" s="67">
        <v>0</v>
      </c>
      <c r="L36" s="61">
        <f t="shared" ref="L36:L40" si="7">IF(I36="","",I36*K36)</f>
        <v>0</v>
      </c>
      <c r="M36" s="203">
        <f>H36*I36</f>
        <v>0</v>
      </c>
      <c r="N36" s="204"/>
      <c r="O36" s="205"/>
      <c r="P36" s="4" t="s">
        <v>77</v>
      </c>
    </row>
    <row r="37" spans="2:16" ht="18" customHeight="1" x14ac:dyDescent="0.4">
      <c r="B37" s="182"/>
      <c r="C37" s="185"/>
      <c r="D37" s="185"/>
      <c r="E37" s="191"/>
      <c r="F37" s="28" t="s">
        <v>919</v>
      </c>
      <c r="G37" s="64"/>
      <c r="H37" s="90"/>
      <c r="I37" s="65">
        <v>0</v>
      </c>
      <c r="J37" s="66" t="s">
        <v>19</v>
      </c>
      <c r="K37" s="67">
        <v>0</v>
      </c>
      <c r="L37" s="61">
        <f t="shared" si="7"/>
        <v>0</v>
      </c>
      <c r="M37" s="210">
        <f t="shared" ref="M37" si="8">H37*I37</f>
        <v>0</v>
      </c>
      <c r="N37" s="211"/>
      <c r="O37" s="97"/>
      <c r="P37" s="4" t="s">
        <v>77</v>
      </c>
    </row>
    <row r="38" spans="2:16" ht="18" customHeight="1" x14ac:dyDescent="0.4">
      <c r="B38" s="182"/>
      <c r="C38" s="185"/>
      <c r="D38" s="185"/>
      <c r="E38" s="191"/>
      <c r="F38" s="28" t="s">
        <v>920</v>
      </c>
      <c r="G38" s="64"/>
      <c r="H38" s="76"/>
      <c r="I38" s="65">
        <v>0</v>
      </c>
      <c r="J38" s="66" t="s">
        <v>19</v>
      </c>
      <c r="K38" s="67">
        <v>0</v>
      </c>
      <c r="L38" s="61">
        <f t="shared" si="7"/>
        <v>0</v>
      </c>
      <c r="M38" s="206"/>
      <c r="N38" s="207"/>
      <c r="O38" s="208"/>
      <c r="P38" s="4" t="s">
        <v>77</v>
      </c>
    </row>
    <row r="39" spans="2:16" ht="18" customHeight="1" x14ac:dyDescent="0.4">
      <c r="B39" s="182"/>
      <c r="C39" s="185"/>
      <c r="D39" s="185"/>
      <c r="E39" s="191"/>
      <c r="F39" s="63"/>
      <c r="G39" s="64"/>
      <c r="H39" s="76"/>
      <c r="I39" s="65">
        <v>0</v>
      </c>
      <c r="J39" s="66" t="s">
        <v>19</v>
      </c>
      <c r="K39" s="67">
        <v>0</v>
      </c>
      <c r="L39" s="61">
        <f t="shared" si="7"/>
        <v>0</v>
      </c>
      <c r="M39" s="206"/>
      <c r="N39" s="207"/>
      <c r="O39" s="208"/>
      <c r="P39" s="4" t="s">
        <v>77</v>
      </c>
    </row>
    <row r="40" spans="2:16" ht="18" customHeight="1" x14ac:dyDescent="0.4">
      <c r="B40" s="182"/>
      <c r="C40" s="185"/>
      <c r="D40" s="185"/>
      <c r="E40" s="191"/>
      <c r="F40" s="29"/>
      <c r="G40" s="64"/>
      <c r="H40" s="76"/>
      <c r="I40" s="65">
        <v>0</v>
      </c>
      <c r="J40" s="66" t="s">
        <v>19</v>
      </c>
      <c r="K40" s="67">
        <v>0</v>
      </c>
      <c r="L40" s="61">
        <f t="shared" si="7"/>
        <v>0</v>
      </c>
      <c r="M40" s="206"/>
      <c r="N40" s="207"/>
      <c r="O40" s="208"/>
      <c r="P40" s="4" t="s">
        <v>77</v>
      </c>
    </row>
    <row r="41" spans="2:16" ht="18" customHeight="1" x14ac:dyDescent="0.4">
      <c r="B41" s="182"/>
      <c r="C41" s="185"/>
      <c r="D41" s="187"/>
      <c r="E41" s="192"/>
      <c r="F41" s="159" t="s">
        <v>73</v>
      </c>
      <c r="G41" s="199"/>
      <c r="H41" s="199"/>
      <c r="I41" s="199"/>
      <c r="J41" s="199"/>
      <c r="K41" s="199"/>
      <c r="L41" s="62">
        <f>SUM(L36:L40)</f>
        <v>0</v>
      </c>
      <c r="M41" s="209"/>
      <c r="N41" s="209"/>
      <c r="O41" s="209"/>
    </row>
    <row r="42" spans="2:16" ht="18" customHeight="1" x14ac:dyDescent="0.4">
      <c r="B42" s="182"/>
      <c r="C42" s="185"/>
      <c r="D42" s="184" t="s">
        <v>42</v>
      </c>
      <c r="E42" s="201" t="s">
        <v>23</v>
      </c>
      <c r="F42" s="212"/>
      <c r="G42" s="212"/>
      <c r="H42" s="212"/>
      <c r="I42" s="212"/>
      <c r="J42" s="212"/>
      <c r="K42" s="212"/>
      <c r="L42" s="212"/>
      <c r="M42" s="212"/>
      <c r="N42" s="212"/>
      <c r="O42" s="212"/>
    </row>
    <row r="43" spans="2:16" ht="18" customHeight="1" x14ac:dyDescent="0.4">
      <c r="B43" s="182"/>
      <c r="C43" s="185"/>
      <c r="D43" s="185"/>
      <c r="E43" s="191"/>
      <c r="F43" s="10" t="s">
        <v>997</v>
      </c>
      <c r="G43" s="26"/>
      <c r="H43" s="91"/>
      <c r="I43" s="55">
        <v>0</v>
      </c>
      <c r="J43" s="43" t="s">
        <v>19</v>
      </c>
      <c r="K43" s="56">
        <v>0</v>
      </c>
      <c r="L43" s="59">
        <f t="shared" ref="L43:L53" si="9">IF(I43="","",I43*K43)</f>
        <v>0</v>
      </c>
      <c r="M43" s="196"/>
      <c r="N43" s="197"/>
      <c r="O43" s="198"/>
      <c r="P43" s="4" t="s">
        <v>78</v>
      </c>
    </row>
    <row r="44" spans="2:16" ht="18" customHeight="1" x14ac:dyDescent="0.4">
      <c r="B44" s="182"/>
      <c r="C44" s="185"/>
      <c r="D44" s="185"/>
      <c r="E44" s="191"/>
      <c r="F44" s="10" t="s">
        <v>998</v>
      </c>
      <c r="G44" s="26"/>
      <c r="H44" s="91"/>
      <c r="I44" s="55">
        <v>0</v>
      </c>
      <c r="J44" s="43" t="s">
        <v>19</v>
      </c>
      <c r="K44" s="56">
        <v>0</v>
      </c>
      <c r="L44" s="59">
        <f t="shared" si="9"/>
        <v>0</v>
      </c>
      <c r="M44" s="196"/>
      <c r="N44" s="197"/>
      <c r="O44" s="198"/>
      <c r="P44" s="4" t="s">
        <v>78</v>
      </c>
    </row>
    <row r="45" spans="2:16" ht="18" customHeight="1" x14ac:dyDescent="0.4">
      <c r="B45" s="182"/>
      <c r="C45" s="185"/>
      <c r="D45" s="185"/>
      <c r="E45" s="191"/>
      <c r="F45" s="10" t="s">
        <v>24</v>
      </c>
      <c r="G45" s="26"/>
      <c r="H45" s="91"/>
      <c r="I45" s="55">
        <v>0</v>
      </c>
      <c r="J45" s="43" t="s">
        <v>19</v>
      </c>
      <c r="K45" s="56">
        <v>0</v>
      </c>
      <c r="L45" s="59">
        <f t="shared" si="9"/>
        <v>0</v>
      </c>
      <c r="M45" s="196"/>
      <c r="N45" s="197"/>
      <c r="O45" s="198"/>
      <c r="P45" s="4" t="s">
        <v>78</v>
      </c>
    </row>
    <row r="46" spans="2:16" ht="18" customHeight="1" x14ac:dyDescent="0.4">
      <c r="B46" s="182"/>
      <c r="C46" s="185"/>
      <c r="D46" s="185"/>
      <c r="E46" s="191"/>
      <c r="F46" s="30" t="s">
        <v>921</v>
      </c>
      <c r="G46" s="26"/>
      <c r="H46" s="91"/>
      <c r="I46" s="55">
        <v>0</v>
      </c>
      <c r="J46" s="43" t="s">
        <v>19</v>
      </c>
      <c r="K46" s="56">
        <v>0</v>
      </c>
      <c r="L46" s="59">
        <f t="shared" si="9"/>
        <v>0</v>
      </c>
      <c r="M46" s="196"/>
      <c r="N46" s="197"/>
      <c r="O46" s="198"/>
      <c r="P46" s="4" t="s">
        <v>78</v>
      </c>
    </row>
    <row r="47" spans="2:16" ht="18" customHeight="1" x14ac:dyDescent="0.4">
      <c r="B47" s="182"/>
      <c r="C47" s="185"/>
      <c r="D47" s="185"/>
      <c r="E47" s="191"/>
      <c r="F47" s="30" t="s">
        <v>25</v>
      </c>
      <c r="G47" s="64"/>
      <c r="H47" s="92"/>
      <c r="I47" s="65">
        <v>0</v>
      </c>
      <c r="J47" s="66" t="s">
        <v>19</v>
      </c>
      <c r="K47" s="67">
        <v>0</v>
      </c>
      <c r="L47" s="59">
        <f t="shared" si="9"/>
        <v>0</v>
      </c>
      <c r="M47" s="213"/>
      <c r="N47" s="214"/>
      <c r="O47" s="215"/>
      <c r="P47" s="4" t="s">
        <v>77</v>
      </c>
    </row>
    <row r="48" spans="2:16" ht="18" customHeight="1" x14ac:dyDescent="0.4">
      <c r="B48" s="182"/>
      <c r="C48" s="185"/>
      <c r="D48" s="185"/>
      <c r="E48" s="191"/>
      <c r="F48" s="30" t="s">
        <v>922</v>
      </c>
      <c r="G48" s="64"/>
      <c r="H48" s="92"/>
      <c r="I48" s="65">
        <v>0</v>
      </c>
      <c r="J48" s="66" t="s">
        <v>19</v>
      </c>
      <c r="K48" s="67">
        <v>0</v>
      </c>
      <c r="L48" s="59">
        <f t="shared" si="9"/>
        <v>0</v>
      </c>
      <c r="M48" s="213"/>
      <c r="N48" s="214"/>
      <c r="O48" s="215"/>
      <c r="P48" s="4" t="s">
        <v>77</v>
      </c>
    </row>
    <row r="49" spans="2:16" ht="18" customHeight="1" x14ac:dyDescent="0.4">
      <c r="B49" s="182"/>
      <c r="C49" s="185"/>
      <c r="D49" s="185"/>
      <c r="E49" s="191"/>
      <c r="F49" s="30" t="s">
        <v>923</v>
      </c>
      <c r="G49" s="26"/>
      <c r="H49" s="91"/>
      <c r="I49" s="55">
        <v>0</v>
      </c>
      <c r="J49" s="43" t="s">
        <v>19</v>
      </c>
      <c r="K49" s="56">
        <v>0</v>
      </c>
      <c r="L49" s="59">
        <f t="shared" si="9"/>
        <v>0</v>
      </c>
      <c r="M49" s="196"/>
      <c r="N49" s="197"/>
      <c r="O49" s="198"/>
      <c r="P49" s="4" t="s">
        <v>78</v>
      </c>
    </row>
    <row r="50" spans="2:16" ht="18" customHeight="1" x14ac:dyDescent="0.4">
      <c r="B50" s="182"/>
      <c r="C50" s="185"/>
      <c r="D50" s="185"/>
      <c r="E50" s="191"/>
      <c r="F50" s="30" t="s">
        <v>930</v>
      </c>
      <c r="G50" s="26"/>
      <c r="H50" s="91"/>
      <c r="I50" s="55">
        <v>0</v>
      </c>
      <c r="J50" s="43" t="s">
        <v>19</v>
      </c>
      <c r="K50" s="56">
        <v>0</v>
      </c>
      <c r="L50" s="59">
        <f t="shared" si="9"/>
        <v>0</v>
      </c>
      <c r="M50" s="196"/>
      <c r="N50" s="197"/>
      <c r="O50" s="198"/>
      <c r="P50" s="4" t="s">
        <v>78</v>
      </c>
    </row>
    <row r="51" spans="2:16" ht="18" customHeight="1" x14ac:dyDescent="0.4">
      <c r="B51" s="182"/>
      <c r="C51" s="185"/>
      <c r="D51" s="185"/>
      <c r="E51" s="191"/>
      <c r="F51" s="31"/>
      <c r="G51" s="26"/>
      <c r="H51" s="91"/>
      <c r="I51" s="55">
        <v>0</v>
      </c>
      <c r="J51" s="43" t="s">
        <v>19</v>
      </c>
      <c r="K51" s="56">
        <v>0</v>
      </c>
      <c r="L51" s="59">
        <f t="shared" si="9"/>
        <v>0</v>
      </c>
      <c r="M51" s="196"/>
      <c r="N51" s="197"/>
      <c r="O51" s="198"/>
      <c r="P51" s="4" t="s">
        <v>78</v>
      </c>
    </row>
    <row r="52" spans="2:16" ht="18" customHeight="1" x14ac:dyDescent="0.4">
      <c r="B52" s="182"/>
      <c r="C52" s="185"/>
      <c r="D52" s="185"/>
      <c r="E52" s="191"/>
      <c r="F52" s="31"/>
      <c r="G52" s="26"/>
      <c r="H52" s="91"/>
      <c r="I52" s="55">
        <v>0</v>
      </c>
      <c r="J52" s="43" t="s">
        <v>19</v>
      </c>
      <c r="K52" s="56">
        <v>0</v>
      </c>
      <c r="L52" s="59">
        <f t="shared" si="9"/>
        <v>0</v>
      </c>
      <c r="M52" s="196"/>
      <c r="N52" s="197"/>
      <c r="O52" s="198"/>
      <c r="P52" s="4" t="s">
        <v>78</v>
      </c>
    </row>
    <row r="53" spans="2:16" ht="18" customHeight="1" x14ac:dyDescent="0.4">
      <c r="B53" s="182"/>
      <c r="C53" s="185"/>
      <c r="D53" s="185"/>
      <c r="E53" s="191"/>
      <c r="F53" s="31"/>
      <c r="G53" s="26"/>
      <c r="H53" s="91"/>
      <c r="I53" s="55">
        <v>0</v>
      </c>
      <c r="J53" s="43" t="s">
        <v>19</v>
      </c>
      <c r="K53" s="56">
        <v>0</v>
      </c>
      <c r="L53" s="59">
        <f t="shared" si="9"/>
        <v>0</v>
      </c>
      <c r="M53" s="196"/>
      <c r="N53" s="197"/>
      <c r="O53" s="198"/>
      <c r="P53" s="4" t="s">
        <v>78</v>
      </c>
    </row>
    <row r="54" spans="2:16" ht="18" customHeight="1" x14ac:dyDescent="0.4">
      <c r="B54" s="182"/>
      <c r="C54" s="185"/>
      <c r="D54" s="187"/>
      <c r="E54" s="192"/>
      <c r="F54" s="159" t="s">
        <v>73</v>
      </c>
      <c r="G54" s="199"/>
      <c r="H54" s="199"/>
      <c r="I54" s="199"/>
      <c r="J54" s="199"/>
      <c r="K54" s="199"/>
      <c r="L54" s="60">
        <f>SUM(L43:L53)</f>
        <v>0</v>
      </c>
      <c r="M54" s="200"/>
      <c r="N54" s="200"/>
      <c r="O54" s="200"/>
    </row>
    <row r="55" spans="2:16" ht="18" customHeight="1" x14ac:dyDescent="0.4">
      <c r="B55" s="182"/>
      <c r="C55" s="185"/>
      <c r="D55" s="216" t="s">
        <v>31</v>
      </c>
      <c r="E55" s="216"/>
      <c r="F55" s="217"/>
      <c r="G55" s="217"/>
      <c r="H55" s="217"/>
      <c r="I55" s="217"/>
      <c r="J55" s="217"/>
      <c r="K55" s="217"/>
      <c r="L55" s="217"/>
      <c r="M55" s="217"/>
      <c r="N55" s="217"/>
      <c r="O55" s="217"/>
    </row>
    <row r="56" spans="2:16" ht="45" customHeight="1" x14ac:dyDescent="0.4">
      <c r="B56" s="182"/>
      <c r="C56" s="185"/>
      <c r="D56" s="218" t="s">
        <v>43</v>
      </c>
      <c r="E56" s="180"/>
      <c r="F56" s="32" t="s">
        <v>32</v>
      </c>
      <c r="G56" s="26"/>
      <c r="H56" s="75"/>
      <c r="I56" s="55">
        <v>0</v>
      </c>
      <c r="J56" s="102" t="s">
        <v>65</v>
      </c>
      <c r="K56" s="56">
        <v>0</v>
      </c>
      <c r="L56" s="59">
        <f t="shared" ref="L56:L59" si="10">IF(I56="","",I56*K56)</f>
        <v>0</v>
      </c>
      <c r="M56" s="196"/>
      <c r="N56" s="197"/>
      <c r="O56" s="198"/>
      <c r="P56" s="4" t="s">
        <v>78</v>
      </c>
    </row>
    <row r="57" spans="2:16" ht="41.25" customHeight="1" x14ac:dyDescent="0.4">
      <c r="B57" s="182"/>
      <c r="C57" s="185"/>
      <c r="D57" s="218"/>
      <c r="E57" s="180"/>
      <c r="F57" s="32" t="s">
        <v>34</v>
      </c>
      <c r="G57" s="26"/>
      <c r="H57" s="75"/>
      <c r="I57" s="55">
        <v>0</v>
      </c>
      <c r="J57" s="102" t="s">
        <v>65</v>
      </c>
      <c r="K57" s="56">
        <v>0</v>
      </c>
      <c r="L57" s="59">
        <f t="shared" si="10"/>
        <v>0</v>
      </c>
      <c r="M57" s="196"/>
      <c r="N57" s="197"/>
      <c r="O57" s="198"/>
      <c r="P57" s="4" t="s">
        <v>78</v>
      </c>
    </row>
    <row r="58" spans="2:16" ht="44.25" customHeight="1" x14ac:dyDescent="0.4">
      <c r="B58" s="182"/>
      <c r="C58" s="185"/>
      <c r="D58" s="218"/>
      <c r="E58" s="180"/>
      <c r="F58" s="32" t="s">
        <v>33</v>
      </c>
      <c r="G58" s="26" t="s">
        <v>907</v>
      </c>
      <c r="H58" s="75"/>
      <c r="I58" s="55">
        <v>0</v>
      </c>
      <c r="J58" s="102" t="s">
        <v>65</v>
      </c>
      <c r="K58" s="56">
        <v>0</v>
      </c>
      <c r="L58" s="59">
        <f t="shared" si="10"/>
        <v>0</v>
      </c>
      <c r="M58" s="196"/>
      <c r="N58" s="197"/>
      <c r="O58" s="198"/>
      <c r="P58" s="4" t="s">
        <v>78</v>
      </c>
    </row>
    <row r="59" spans="2:16" ht="60" customHeight="1" x14ac:dyDescent="0.4">
      <c r="B59" s="182"/>
      <c r="C59" s="185"/>
      <c r="D59" s="218"/>
      <c r="E59" s="180"/>
      <c r="F59" s="32" t="s">
        <v>101</v>
      </c>
      <c r="G59" s="26"/>
      <c r="H59" s="75"/>
      <c r="I59" s="55">
        <v>0</v>
      </c>
      <c r="J59" s="102" t="s">
        <v>65</v>
      </c>
      <c r="K59" s="56">
        <v>0</v>
      </c>
      <c r="L59" s="59">
        <f t="shared" si="10"/>
        <v>0</v>
      </c>
      <c r="M59" s="196"/>
      <c r="N59" s="197"/>
      <c r="O59" s="198"/>
      <c r="P59" s="4" t="s">
        <v>78</v>
      </c>
    </row>
    <row r="60" spans="2:16" ht="18" customHeight="1" x14ac:dyDescent="0.4">
      <c r="B60" s="182"/>
      <c r="C60" s="185"/>
      <c r="D60" s="186"/>
      <c r="E60" s="219"/>
      <c r="F60" s="158" t="s">
        <v>73</v>
      </c>
      <c r="G60" s="158"/>
      <c r="H60" s="158"/>
      <c r="I60" s="158"/>
      <c r="J60" s="158"/>
      <c r="K60" s="159"/>
      <c r="L60" s="68">
        <f>SUM(L56:L59)</f>
        <v>0</v>
      </c>
      <c r="M60" s="200"/>
      <c r="N60" s="200"/>
      <c r="O60" s="200"/>
    </row>
    <row r="61" spans="2:16" ht="18" customHeight="1" x14ac:dyDescent="0.4">
      <c r="B61" s="183"/>
      <c r="C61" s="186"/>
      <c r="D61" s="224" t="s">
        <v>82</v>
      </c>
      <c r="E61" s="225"/>
      <c r="F61" s="225"/>
      <c r="G61" s="225"/>
      <c r="H61" s="225"/>
      <c r="I61" s="225"/>
      <c r="J61" s="225"/>
      <c r="K61" s="225"/>
      <c r="L61" s="62">
        <f>L19+L26+L34+L41+L54+L60</f>
        <v>0</v>
      </c>
      <c r="M61" s="200"/>
      <c r="N61" s="200"/>
      <c r="O61" s="200"/>
    </row>
    <row r="62" spans="2:16" ht="18" customHeight="1" x14ac:dyDescent="0.4">
      <c r="B62" s="33"/>
      <c r="C62" s="104"/>
      <c r="D62" s="104"/>
      <c r="E62" s="104"/>
      <c r="F62" s="99"/>
      <c r="G62" s="99"/>
      <c r="H62" s="99"/>
      <c r="I62" s="99"/>
      <c r="J62" s="99"/>
      <c r="K62" s="99"/>
      <c r="L62" s="34"/>
      <c r="M62" s="34"/>
      <c r="N62" s="34"/>
      <c r="O62" s="35"/>
    </row>
    <row r="63" spans="2:16" ht="18" customHeight="1" x14ac:dyDescent="0.4">
      <c r="B63" s="181">
        <v>2</v>
      </c>
      <c r="C63" s="220" t="s">
        <v>999</v>
      </c>
      <c r="D63" s="221"/>
      <c r="E63" s="221"/>
      <c r="F63" s="221"/>
      <c r="G63" s="221"/>
      <c r="H63" s="221"/>
      <c r="I63" s="221"/>
      <c r="J63" s="221"/>
      <c r="K63" s="221"/>
      <c r="L63" s="221"/>
      <c r="M63" s="221"/>
      <c r="N63" s="221"/>
      <c r="O63" s="222"/>
    </row>
    <row r="64" spans="2:16" ht="18" customHeight="1" x14ac:dyDescent="0.4">
      <c r="B64" s="182"/>
      <c r="C64" s="218" t="s">
        <v>59</v>
      </c>
      <c r="D64" s="223"/>
      <c r="E64" s="223"/>
      <c r="F64" s="26"/>
      <c r="G64" s="26"/>
      <c r="H64" s="26"/>
      <c r="I64" s="55">
        <v>0</v>
      </c>
      <c r="J64" s="43" t="s">
        <v>96</v>
      </c>
      <c r="K64" s="56">
        <v>0</v>
      </c>
      <c r="L64" s="61">
        <f t="shared" ref="L64:L68" si="11">IF(I64="","",I64*K64)</f>
        <v>0</v>
      </c>
      <c r="M64" s="196"/>
      <c r="N64" s="197"/>
      <c r="O64" s="198"/>
      <c r="P64" s="4" t="s">
        <v>78</v>
      </c>
    </row>
    <row r="65" spans="2:16" ht="18" customHeight="1" x14ac:dyDescent="0.4">
      <c r="B65" s="182"/>
      <c r="C65" s="218"/>
      <c r="D65" s="223"/>
      <c r="E65" s="223"/>
      <c r="F65" s="36"/>
      <c r="G65" s="36"/>
      <c r="H65" s="36"/>
      <c r="I65" s="69">
        <v>0</v>
      </c>
      <c r="J65" s="43" t="s">
        <v>96</v>
      </c>
      <c r="K65" s="70">
        <v>0</v>
      </c>
      <c r="L65" s="59">
        <f t="shared" si="11"/>
        <v>0</v>
      </c>
      <c r="M65" s="196"/>
      <c r="N65" s="197"/>
      <c r="O65" s="198"/>
      <c r="P65" s="4" t="s">
        <v>78</v>
      </c>
    </row>
    <row r="66" spans="2:16" ht="18" customHeight="1" x14ac:dyDescent="0.4">
      <c r="B66" s="182"/>
      <c r="C66" s="218"/>
      <c r="D66" s="223"/>
      <c r="E66" s="223"/>
      <c r="F66" s="36"/>
      <c r="G66" s="36"/>
      <c r="H66" s="36"/>
      <c r="I66" s="69">
        <v>0</v>
      </c>
      <c r="J66" s="43" t="s">
        <v>96</v>
      </c>
      <c r="K66" s="70">
        <v>0</v>
      </c>
      <c r="L66" s="59">
        <f t="shared" si="11"/>
        <v>0</v>
      </c>
      <c r="M66" s="196"/>
      <c r="N66" s="197"/>
      <c r="O66" s="198"/>
      <c r="P66" s="4" t="s">
        <v>78</v>
      </c>
    </row>
    <row r="67" spans="2:16" ht="18" customHeight="1" x14ac:dyDescent="0.4">
      <c r="B67" s="182"/>
      <c r="C67" s="218"/>
      <c r="D67" s="223"/>
      <c r="E67" s="223"/>
      <c r="F67" s="36"/>
      <c r="G67" s="36"/>
      <c r="H67" s="36"/>
      <c r="I67" s="69">
        <v>0</v>
      </c>
      <c r="J67" s="43" t="s">
        <v>96</v>
      </c>
      <c r="K67" s="70">
        <v>0</v>
      </c>
      <c r="L67" s="59">
        <f t="shared" si="11"/>
        <v>0</v>
      </c>
      <c r="M67" s="196"/>
      <c r="N67" s="197"/>
      <c r="O67" s="198"/>
      <c r="P67" s="4" t="s">
        <v>78</v>
      </c>
    </row>
    <row r="68" spans="2:16" ht="18" customHeight="1" x14ac:dyDescent="0.4">
      <c r="B68" s="182"/>
      <c r="C68" s="218"/>
      <c r="D68" s="223"/>
      <c r="E68" s="223"/>
      <c r="F68" s="26"/>
      <c r="G68" s="26"/>
      <c r="H68" s="26"/>
      <c r="I68" s="69">
        <v>0</v>
      </c>
      <c r="J68" s="43" t="s">
        <v>96</v>
      </c>
      <c r="K68" s="70">
        <v>0</v>
      </c>
      <c r="L68" s="59">
        <f t="shared" si="11"/>
        <v>0</v>
      </c>
      <c r="M68" s="196"/>
      <c r="N68" s="197"/>
      <c r="O68" s="198"/>
      <c r="P68" s="4" t="s">
        <v>78</v>
      </c>
    </row>
    <row r="69" spans="2:16" ht="18" customHeight="1" x14ac:dyDescent="0.4">
      <c r="B69" s="182"/>
      <c r="C69" s="218"/>
      <c r="D69" s="223"/>
      <c r="E69" s="223"/>
      <c r="F69" s="158" t="s">
        <v>73</v>
      </c>
      <c r="G69" s="158"/>
      <c r="H69" s="158"/>
      <c r="I69" s="158"/>
      <c r="J69" s="158"/>
      <c r="K69" s="159"/>
      <c r="L69" s="68">
        <f>SUM(L64:L68)</f>
        <v>0</v>
      </c>
      <c r="M69" s="200"/>
      <c r="N69" s="200"/>
      <c r="O69" s="200"/>
    </row>
    <row r="70" spans="2:16" ht="18" customHeight="1" x14ac:dyDescent="0.4">
      <c r="B70" s="183"/>
      <c r="C70" s="226" t="s">
        <v>1000</v>
      </c>
      <c r="D70" s="227"/>
      <c r="E70" s="227"/>
      <c r="F70" s="227"/>
      <c r="G70" s="227"/>
      <c r="H70" s="227"/>
      <c r="I70" s="227"/>
      <c r="J70" s="227"/>
      <c r="K70" s="228"/>
      <c r="L70" s="62">
        <f>L69</f>
        <v>0</v>
      </c>
      <c r="M70" s="200"/>
      <c r="N70" s="200"/>
      <c r="O70" s="200"/>
    </row>
    <row r="71" spans="2:16" ht="18" customHeight="1" x14ac:dyDescent="0.4">
      <c r="B71" s="37"/>
      <c r="C71" s="38"/>
      <c r="D71" s="38"/>
      <c r="E71" s="38"/>
      <c r="F71" s="39"/>
      <c r="G71" s="39"/>
      <c r="H71" s="39"/>
      <c r="I71" s="39"/>
      <c r="J71" s="39"/>
      <c r="K71" s="39"/>
      <c r="L71" s="40"/>
      <c r="M71" s="40"/>
      <c r="N71" s="40"/>
      <c r="O71" s="41"/>
    </row>
    <row r="72" spans="2:16" ht="18" customHeight="1" x14ac:dyDescent="0.4">
      <c r="B72" s="181">
        <v>3</v>
      </c>
      <c r="C72" s="220" t="s">
        <v>64</v>
      </c>
      <c r="D72" s="221"/>
      <c r="E72" s="221"/>
      <c r="F72" s="221"/>
      <c r="G72" s="221"/>
      <c r="H72" s="221"/>
      <c r="I72" s="221"/>
      <c r="J72" s="221"/>
      <c r="K72" s="221"/>
      <c r="L72" s="221"/>
      <c r="M72" s="221"/>
      <c r="N72" s="221"/>
      <c r="O72" s="222"/>
    </row>
    <row r="73" spans="2:16" ht="18" customHeight="1" x14ac:dyDescent="0.4">
      <c r="B73" s="182"/>
      <c r="C73" s="218" t="s">
        <v>551</v>
      </c>
      <c r="D73" s="180"/>
      <c r="E73" s="200"/>
      <c r="F73" s="200"/>
      <c r="G73" s="26"/>
      <c r="H73" s="26"/>
      <c r="I73" s="55">
        <v>0</v>
      </c>
      <c r="J73" s="43" t="s">
        <v>19</v>
      </c>
      <c r="K73" s="56">
        <v>0</v>
      </c>
      <c r="L73" s="61">
        <f t="shared" ref="L73:L75" si="12">IF(I73="","",I73*K73)</f>
        <v>0</v>
      </c>
      <c r="M73" s="196"/>
      <c r="N73" s="197"/>
      <c r="O73" s="198"/>
      <c r="P73" s="4" t="s">
        <v>78</v>
      </c>
    </row>
    <row r="74" spans="2:16" ht="18" customHeight="1" x14ac:dyDescent="0.4">
      <c r="B74" s="182"/>
      <c r="C74" s="218"/>
      <c r="D74" s="180"/>
      <c r="E74" s="200"/>
      <c r="F74" s="200"/>
      <c r="G74" s="26"/>
      <c r="H74" s="26"/>
      <c r="I74" s="55">
        <v>0</v>
      </c>
      <c r="J74" s="43" t="s">
        <v>19</v>
      </c>
      <c r="K74" s="56">
        <v>0</v>
      </c>
      <c r="L74" s="59">
        <f t="shared" si="12"/>
        <v>0</v>
      </c>
      <c r="M74" s="196"/>
      <c r="N74" s="197"/>
      <c r="O74" s="198"/>
      <c r="P74" s="4" t="s">
        <v>78</v>
      </c>
    </row>
    <row r="75" spans="2:16" ht="18" customHeight="1" x14ac:dyDescent="0.4">
      <c r="B75" s="182"/>
      <c r="C75" s="218"/>
      <c r="D75" s="180"/>
      <c r="E75" s="200"/>
      <c r="F75" s="200"/>
      <c r="G75" s="26"/>
      <c r="H75" s="26"/>
      <c r="I75" s="55">
        <v>0</v>
      </c>
      <c r="J75" s="43" t="s">
        <v>19</v>
      </c>
      <c r="K75" s="56">
        <v>0</v>
      </c>
      <c r="L75" s="59">
        <f t="shared" si="12"/>
        <v>0</v>
      </c>
      <c r="M75" s="196"/>
      <c r="N75" s="197"/>
      <c r="O75" s="198"/>
      <c r="P75" s="4" t="s">
        <v>78</v>
      </c>
    </row>
    <row r="76" spans="2:16" ht="18" customHeight="1" x14ac:dyDescent="0.4">
      <c r="B76" s="182"/>
      <c r="C76" s="218"/>
      <c r="D76" s="180"/>
      <c r="E76" s="158" t="s">
        <v>73</v>
      </c>
      <c r="F76" s="158"/>
      <c r="G76" s="158"/>
      <c r="H76" s="158"/>
      <c r="I76" s="158"/>
      <c r="J76" s="158"/>
      <c r="K76" s="159"/>
      <c r="L76" s="68">
        <f>SUM(L73:L75)</f>
        <v>0</v>
      </c>
      <c r="M76" s="200"/>
      <c r="N76" s="200"/>
      <c r="O76" s="200"/>
    </row>
    <row r="77" spans="2:16" ht="18" customHeight="1" x14ac:dyDescent="0.4">
      <c r="B77" s="183"/>
      <c r="C77" s="229" t="s">
        <v>84</v>
      </c>
      <c r="D77" s="230"/>
      <c r="E77" s="230"/>
      <c r="F77" s="230"/>
      <c r="G77" s="230"/>
      <c r="H77" s="230"/>
      <c r="I77" s="230"/>
      <c r="J77" s="230"/>
      <c r="K77" s="231"/>
      <c r="L77" s="62">
        <f>L76</f>
        <v>0</v>
      </c>
      <c r="M77" s="200"/>
      <c r="N77" s="200"/>
      <c r="O77" s="200"/>
    </row>
    <row r="78" spans="2:16" ht="18" customHeight="1" x14ac:dyDescent="0.4">
      <c r="B78" s="105"/>
      <c r="C78" s="105"/>
      <c r="D78" s="105"/>
      <c r="E78" s="105"/>
    </row>
    <row r="79" spans="2:16" ht="18" customHeight="1" x14ac:dyDescent="0.4">
      <c r="B79" s="3" t="s">
        <v>90</v>
      </c>
      <c r="C79" s="100"/>
      <c r="D79" s="100"/>
      <c r="E79" s="100"/>
    </row>
    <row r="80" spans="2:16" ht="18" customHeight="1" x14ac:dyDescent="0.4">
      <c r="B80" s="8" t="s">
        <v>1</v>
      </c>
      <c r="C80" s="164" t="s">
        <v>0</v>
      </c>
      <c r="D80" s="165"/>
      <c r="E80" s="165"/>
      <c r="F80" s="166"/>
      <c r="G80" s="8" t="s">
        <v>15</v>
      </c>
      <c r="H80" s="8" t="s">
        <v>14</v>
      </c>
      <c r="I80" s="8" t="s">
        <v>2</v>
      </c>
      <c r="J80" s="8" t="s">
        <v>3</v>
      </c>
      <c r="K80" s="8" t="s">
        <v>4</v>
      </c>
      <c r="L80" s="8" t="s">
        <v>5</v>
      </c>
      <c r="M80" s="164" t="s">
        <v>51</v>
      </c>
      <c r="N80" s="165"/>
      <c r="O80" s="166"/>
    </row>
    <row r="81" spans="2:15" ht="18" customHeight="1" x14ac:dyDescent="0.4">
      <c r="B81" s="232">
        <v>4</v>
      </c>
      <c r="C81" s="234" t="s">
        <v>50</v>
      </c>
      <c r="D81" s="235"/>
      <c r="E81" s="235"/>
      <c r="F81" s="236"/>
      <c r="G81" s="236"/>
      <c r="H81" s="236"/>
      <c r="I81" s="236"/>
      <c r="J81" s="236"/>
      <c r="K81" s="236"/>
      <c r="L81" s="236"/>
      <c r="M81" s="236"/>
      <c r="N81" s="236"/>
      <c r="O81" s="237"/>
    </row>
    <row r="82" spans="2:15" ht="18" customHeight="1" x14ac:dyDescent="0.4">
      <c r="B82" s="232"/>
      <c r="C82" s="202"/>
      <c r="D82" s="238"/>
      <c r="E82" s="239"/>
      <c r="F82" s="42" t="s">
        <v>20</v>
      </c>
      <c r="G82" s="26"/>
      <c r="H82" s="93"/>
      <c r="I82" s="55">
        <v>0</v>
      </c>
      <c r="J82" s="43" t="s">
        <v>96</v>
      </c>
      <c r="K82" s="56">
        <v>0</v>
      </c>
      <c r="L82" s="59">
        <f t="shared" ref="L82:L94" si="13">IF(I82="","",I82*K82)</f>
        <v>0</v>
      </c>
      <c r="M82" s="196"/>
      <c r="N82" s="197"/>
      <c r="O82" s="198"/>
    </row>
    <row r="83" spans="2:15" ht="18" customHeight="1" x14ac:dyDescent="0.4">
      <c r="B83" s="232"/>
      <c r="C83" s="202"/>
      <c r="D83" s="238"/>
      <c r="E83" s="239"/>
      <c r="F83" s="42" t="s">
        <v>21</v>
      </c>
      <c r="G83" s="26"/>
      <c r="H83" s="93"/>
      <c r="I83" s="55">
        <v>0</v>
      </c>
      <c r="J83" s="43" t="s">
        <v>19</v>
      </c>
      <c r="K83" s="56">
        <v>0</v>
      </c>
      <c r="L83" s="59">
        <f t="shared" si="13"/>
        <v>0</v>
      </c>
      <c r="M83" s="196"/>
      <c r="N83" s="197"/>
      <c r="O83" s="198"/>
    </row>
    <row r="84" spans="2:15" ht="18" customHeight="1" x14ac:dyDescent="0.4">
      <c r="B84" s="232"/>
      <c r="C84" s="202"/>
      <c r="D84" s="238"/>
      <c r="E84" s="239"/>
      <c r="F84" s="42" t="s">
        <v>100</v>
      </c>
      <c r="G84" s="26"/>
      <c r="H84" s="93"/>
      <c r="I84" s="55">
        <v>0</v>
      </c>
      <c r="J84" s="43" t="s">
        <v>19</v>
      </c>
      <c r="K84" s="56">
        <v>0</v>
      </c>
      <c r="L84" s="59">
        <f t="shared" si="13"/>
        <v>0</v>
      </c>
      <c r="M84" s="196"/>
      <c r="N84" s="197"/>
      <c r="O84" s="198"/>
    </row>
    <row r="85" spans="2:15" ht="18" customHeight="1" x14ac:dyDescent="0.4">
      <c r="B85" s="232"/>
      <c r="C85" s="202"/>
      <c r="D85" s="238"/>
      <c r="E85" s="239"/>
      <c r="F85" s="42" t="s">
        <v>103</v>
      </c>
      <c r="G85" s="26"/>
      <c r="H85" s="93"/>
      <c r="I85" s="55">
        <v>0</v>
      </c>
      <c r="J85" s="43" t="s">
        <v>16</v>
      </c>
      <c r="K85" s="56">
        <v>0</v>
      </c>
      <c r="L85" s="59">
        <f t="shared" si="13"/>
        <v>0</v>
      </c>
      <c r="M85" s="196"/>
      <c r="N85" s="197"/>
      <c r="O85" s="198"/>
    </row>
    <row r="86" spans="2:15" ht="18" customHeight="1" x14ac:dyDescent="0.4">
      <c r="B86" s="232"/>
      <c r="C86" s="202"/>
      <c r="D86" s="238"/>
      <c r="E86" s="239"/>
      <c r="F86" s="10" t="s">
        <v>29</v>
      </c>
      <c r="G86" s="26"/>
      <c r="H86" s="93"/>
      <c r="I86" s="55">
        <v>0</v>
      </c>
      <c r="J86" s="43" t="s">
        <v>65</v>
      </c>
      <c r="K86" s="56">
        <v>0</v>
      </c>
      <c r="L86" s="59">
        <f t="shared" si="13"/>
        <v>0</v>
      </c>
      <c r="M86" s="196"/>
      <c r="N86" s="197"/>
      <c r="O86" s="198"/>
    </row>
    <row r="87" spans="2:15" ht="18" customHeight="1" x14ac:dyDescent="0.4">
      <c r="B87" s="232"/>
      <c r="C87" s="202"/>
      <c r="D87" s="238"/>
      <c r="E87" s="239"/>
      <c r="F87" s="42" t="s">
        <v>990</v>
      </c>
      <c r="G87" s="26" t="s">
        <v>991</v>
      </c>
      <c r="H87" s="93"/>
      <c r="I87" s="55">
        <v>0</v>
      </c>
      <c r="J87" s="102" t="s">
        <v>65</v>
      </c>
      <c r="K87" s="56">
        <v>0</v>
      </c>
      <c r="L87" s="59">
        <f t="shared" si="13"/>
        <v>0</v>
      </c>
      <c r="M87" s="196"/>
      <c r="N87" s="197"/>
      <c r="O87" s="198"/>
    </row>
    <row r="88" spans="2:15" ht="18" customHeight="1" x14ac:dyDescent="0.4">
      <c r="B88" s="232"/>
      <c r="C88" s="202"/>
      <c r="D88" s="238"/>
      <c r="E88" s="239"/>
      <c r="F88" s="26"/>
      <c r="G88" s="26"/>
      <c r="H88" s="93"/>
      <c r="I88" s="55">
        <v>0</v>
      </c>
      <c r="J88" s="43" t="s">
        <v>19</v>
      </c>
      <c r="K88" s="56">
        <v>0</v>
      </c>
      <c r="L88" s="59">
        <f t="shared" si="13"/>
        <v>0</v>
      </c>
      <c r="M88" s="196"/>
      <c r="N88" s="197"/>
      <c r="O88" s="198"/>
    </row>
    <row r="89" spans="2:15" ht="18" customHeight="1" x14ac:dyDescent="0.4">
      <c r="B89" s="232"/>
      <c r="C89" s="202"/>
      <c r="D89" s="238"/>
      <c r="E89" s="239"/>
      <c r="F89" s="43"/>
      <c r="G89" s="26"/>
      <c r="H89" s="93"/>
      <c r="I89" s="55">
        <v>0</v>
      </c>
      <c r="J89" s="43" t="s">
        <v>19</v>
      </c>
      <c r="K89" s="56">
        <v>0</v>
      </c>
      <c r="L89" s="59">
        <f t="shared" si="13"/>
        <v>0</v>
      </c>
      <c r="M89" s="196"/>
      <c r="N89" s="197"/>
      <c r="O89" s="198"/>
    </row>
    <row r="90" spans="2:15" ht="18" customHeight="1" x14ac:dyDescent="0.4">
      <c r="B90" s="232"/>
      <c r="C90" s="202"/>
      <c r="D90" s="238"/>
      <c r="E90" s="239"/>
      <c r="F90" s="43"/>
      <c r="G90" s="26"/>
      <c r="H90" s="93"/>
      <c r="I90" s="55">
        <v>0</v>
      </c>
      <c r="J90" s="43" t="s">
        <v>19</v>
      </c>
      <c r="K90" s="56">
        <v>0</v>
      </c>
      <c r="L90" s="59">
        <f t="shared" ref="L90:L93" si="14">IF(I90="","",I90*K90)</f>
        <v>0</v>
      </c>
      <c r="M90" s="196"/>
      <c r="N90" s="197"/>
      <c r="O90" s="198"/>
    </row>
    <row r="91" spans="2:15" ht="18" customHeight="1" x14ac:dyDescent="0.4">
      <c r="B91" s="232"/>
      <c r="C91" s="202"/>
      <c r="D91" s="238"/>
      <c r="E91" s="239"/>
      <c r="F91" s="43"/>
      <c r="G91" s="26"/>
      <c r="H91" s="93"/>
      <c r="I91" s="55">
        <v>0</v>
      </c>
      <c r="J91" s="43" t="s">
        <v>19</v>
      </c>
      <c r="K91" s="56">
        <v>0</v>
      </c>
      <c r="L91" s="59">
        <f t="shared" si="14"/>
        <v>0</v>
      </c>
      <c r="M91" s="196"/>
      <c r="N91" s="197"/>
      <c r="O91" s="198"/>
    </row>
    <row r="92" spans="2:15" ht="18" customHeight="1" x14ac:dyDescent="0.4">
      <c r="B92" s="232"/>
      <c r="C92" s="202"/>
      <c r="D92" s="238"/>
      <c r="E92" s="239"/>
      <c r="F92" s="43"/>
      <c r="G92" s="26"/>
      <c r="H92" s="93"/>
      <c r="I92" s="55">
        <v>0</v>
      </c>
      <c r="J92" s="43" t="s">
        <v>19</v>
      </c>
      <c r="K92" s="56">
        <v>0</v>
      </c>
      <c r="L92" s="59">
        <f t="shared" si="14"/>
        <v>0</v>
      </c>
      <c r="M92" s="196"/>
      <c r="N92" s="197"/>
      <c r="O92" s="198"/>
    </row>
    <row r="93" spans="2:15" ht="18" customHeight="1" x14ac:dyDescent="0.4">
      <c r="B93" s="232"/>
      <c r="C93" s="202"/>
      <c r="D93" s="238"/>
      <c r="E93" s="239"/>
      <c r="F93" s="43"/>
      <c r="G93" s="26"/>
      <c r="H93" s="93"/>
      <c r="I93" s="55">
        <v>0</v>
      </c>
      <c r="J93" s="43" t="s">
        <v>19</v>
      </c>
      <c r="K93" s="56">
        <v>0</v>
      </c>
      <c r="L93" s="59">
        <f t="shared" si="14"/>
        <v>0</v>
      </c>
      <c r="M93" s="196"/>
      <c r="N93" s="197"/>
      <c r="O93" s="198"/>
    </row>
    <row r="94" spans="2:15" ht="18" customHeight="1" x14ac:dyDescent="0.4">
      <c r="B94" s="232"/>
      <c r="C94" s="192"/>
      <c r="D94" s="240"/>
      <c r="E94" s="241"/>
      <c r="F94" s="43"/>
      <c r="G94" s="26"/>
      <c r="H94" s="93"/>
      <c r="I94" s="55">
        <v>0</v>
      </c>
      <c r="J94" s="43" t="s">
        <v>19</v>
      </c>
      <c r="K94" s="56">
        <v>0</v>
      </c>
      <c r="L94" s="59">
        <f t="shared" si="13"/>
        <v>0</v>
      </c>
      <c r="M94" s="196"/>
      <c r="N94" s="197"/>
      <c r="O94" s="198"/>
    </row>
    <row r="95" spans="2:15" ht="18" customHeight="1" x14ac:dyDescent="0.4">
      <c r="B95" s="233"/>
      <c r="C95" s="159" t="s">
        <v>85</v>
      </c>
      <c r="D95" s="199"/>
      <c r="E95" s="199"/>
      <c r="F95" s="199"/>
      <c r="G95" s="199"/>
      <c r="H95" s="199"/>
      <c r="I95" s="199"/>
      <c r="J95" s="199"/>
      <c r="K95" s="199"/>
      <c r="L95" s="62">
        <f>SUM(L82:L94)</f>
        <v>0</v>
      </c>
      <c r="M95" s="200"/>
      <c r="N95" s="200"/>
      <c r="O95" s="200"/>
    </row>
    <row r="96" spans="2:15" ht="18" customHeight="1" x14ac:dyDescent="0.4">
      <c r="B96" s="33"/>
      <c r="C96" s="101" t="s">
        <v>546</v>
      </c>
      <c r="D96" s="98"/>
      <c r="E96" s="98"/>
      <c r="F96" s="98"/>
      <c r="G96" s="98"/>
      <c r="H96" s="99"/>
      <c r="I96" s="99"/>
      <c r="J96" s="99"/>
      <c r="K96" s="99"/>
      <c r="L96" s="34"/>
      <c r="M96" s="34"/>
      <c r="N96" s="34"/>
      <c r="O96" s="100"/>
    </row>
    <row r="97" spans="2:16" ht="18" customHeight="1" x14ac:dyDescent="0.4">
      <c r="B97" s="33"/>
      <c r="C97" s="101" t="s">
        <v>87</v>
      </c>
      <c r="D97" s="71">
        <f>L61+L70+L77</f>
        <v>0</v>
      </c>
      <c r="E97" s="98"/>
      <c r="F97" s="101" t="s">
        <v>544</v>
      </c>
      <c r="G97" s="71">
        <f>D97-(L41+L47+L48)</f>
        <v>0</v>
      </c>
      <c r="H97" s="99"/>
      <c r="I97" s="99"/>
      <c r="J97" s="99"/>
      <c r="K97" s="99"/>
      <c r="L97" s="34"/>
      <c r="M97" s="34"/>
      <c r="N97" s="34"/>
      <c r="O97" s="100"/>
    </row>
    <row r="98" spans="2:16" ht="18" customHeight="1" x14ac:dyDescent="0.4">
      <c r="B98" s="33"/>
      <c r="C98" s="101" t="s">
        <v>949</v>
      </c>
      <c r="D98" s="71"/>
      <c r="E98" s="98"/>
      <c r="F98" s="106" t="s">
        <v>957</v>
      </c>
      <c r="G98" s="107">
        <f>IF(G100=0,1,1-G100)</f>
        <v>1</v>
      </c>
      <c r="H98" s="99"/>
      <c r="I98" s="99"/>
      <c r="J98" s="99"/>
      <c r="K98" s="99"/>
      <c r="L98" s="34"/>
      <c r="M98" s="34"/>
      <c r="N98" s="34"/>
      <c r="O98" s="100"/>
    </row>
    <row r="99" spans="2:16" ht="18" customHeight="1" x14ac:dyDescent="0.4">
      <c r="B99" s="33"/>
      <c r="C99" s="101" t="s">
        <v>88</v>
      </c>
      <c r="D99" s="71">
        <f>L95</f>
        <v>0</v>
      </c>
      <c r="E99" s="98"/>
      <c r="F99" s="101" t="s">
        <v>545</v>
      </c>
      <c r="G99" s="71">
        <f>L41+L47+L48</f>
        <v>0</v>
      </c>
      <c r="H99" s="99"/>
      <c r="I99" s="99"/>
      <c r="J99" s="99"/>
      <c r="K99" s="99"/>
      <c r="L99" s="34"/>
      <c r="M99" s="34"/>
      <c r="N99" s="34"/>
      <c r="O99" s="100"/>
    </row>
    <row r="100" spans="2:16" ht="18" customHeight="1" x14ac:dyDescent="0.4">
      <c r="B100" s="33"/>
      <c r="C100" s="106" t="s">
        <v>553</v>
      </c>
      <c r="D100" s="72">
        <f>IFERROR(D97/(D97+D99),0)</f>
        <v>0</v>
      </c>
      <c r="E100" s="98"/>
      <c r="F100" s="106" t="s">
        <v>958</v>
      </c>
      <c r="G100" s="107">
        <f>IFERROR(ROUNDDOWN(G99/D97,13),0)</f>
        <v>0</v>
      </c>
      <c r="H100" s="99"/>
      <c r="I100" s="99"/>
      <c r="J100" s="99"/>
      <c r="K100" s="99"/>
      <c r="L100" s="34"/>
      <c r="M100" s="34"/>
      <c r="N100" s="34"/>
      <c r="O100" s="100"/>
    </row>
    <row r="101" spans="2:16" ht="18" customHeight="1" x14ac:dyDescent="0.4">
      <c r="B101" s="33"/>
      <c r="C101" s="100"/>
      <c r="D101" s="44"/>
      <c r="E101" s="99"/>
      <c r="F101" s="99"/>
      <c r="G101" s="99"/>
      <c r="H101" s="99"/>
      <c r="I101" s="99"/>
      <c r="J101" s="99"/>
      <c r="K101" s="99"/>
      <c r="L101" s="34"/>
      <c r="M101" s="34"/>
      <c r="N101" s="34"/>
      <c r="O101" s="100"/>
    </row>
    <row r="102" spans="2:16" ht="18" customHeight="1" x14ac:dyDescent="0.4">
      <c r="B102" s="3" t="s">
        <v>91</v>
      </c>
      <c r="C102" s="99"/>
      <c r="D102" s="99"/>
      <c r="E102" s="99"/>
      <c r="F102" s="99"/>
      <c r="G102" s="99"/>
      <c r="H102" s="99"/>
      <c r="I102" s="99"/>
      <c r="J102" s="99"/>
      <c r="K102" s="99"/>
      <c r="L102" s="34"/>
      <c r="M102" s="34"/>
      <c r="N102" s="34"/>
      <c r="O102" s="100"/>
    </row>
    <row r="103" spans="2:16" ht="18" customHeight="1" x14ac:dyDescent="0.4">
      <c r="B103" s="8" t="s">
        <v>1</v>
      </c>
      <c r="C103" s="164" t="s">
        <v>0</v>
      </c>
      <c r="D103" s="165"/>
      <c r="E103" s="165"/>
      <c r="F103" s="166"/>
      <c r="G103" s="8" t="s">
        <v>15</v>
      </c>
      <c r="H103" s="8" t="s">
        <v>14</v>
      </c>
      <c r="I103" s="8" t="s">
        <v>2</v>
      </c>
      <c r="J103" s="8" t="s">
        <v>3</v>
      </c>
      <c r="K103" s="8" t="s">
        <v>4</v>
      </c>
      <c r="L103" s="8" t="s">
        <v>5</v>
      </c>
      <c r="M103" s="164" t="s">
        <v>51</v>
      </c>
      <c r="N103" s="165"/>
      <c r="O103" s="166"/>
    </row>
    <row r="104" spans="2:16" ht="18" customHeight="1" x14ac:dyDescent="0.4">
      <c r="B104" s="232">
        <v>5</v>
      </c>
      <c r="C104" s="242" t="s">
        <v>40</v>
      </c>
      <c r="D104" s="244" t="s">
        <v>8</v>
      </c>
      <c r="E104" s="216"/>
      <c r="F104" s="217"/>
      <c r="G104" s="217"/>
      <c r="H104" s="217"/>
      <c r="I104" s="217"/>
      <c r="J104" s="217"/>
      <c r="K104" s="217"/>
      <c r="L104" s="217"/>
      <c r="M104" s="217"/>
      <c r="N104" s="217"/>
      <c r="O104" s="217"/>
    </row>
    <row r="105" spans="2:16" ht="45" customHeight="1" x14ac:dyDescent="0.4">
      <c r="B105" s="232"/>
      <c r="C105" s="242"/>
      <c r="D105" s="218" t="s">
        <v>44</v>
      </c>
      <c r="E105" s="180"/>
      <c r="F105" s="45" t="s">
        <v>38</v>
      </c>
      <c r="G105" s="36" t="s">
        <v>909</v>
      </c>
      <c r="H105" s="36"/>
      <c r="I105" s="69">
        <v>0</v>
      </c>
      <c r="J105" s="43" t="s">
        <v>19</v>
      </c>
      <c r="K105" s="70">
        <v>0</v>
      </c>
      <c r="L105" s="59">
        <f t="shared" ref="L105:L109" si="15">IF(I105="","",I105*K105)</f>
        <v>0</v>
      </c>
      <c r="M105" s="196"/>
      <c r="N105" s="197"/>
      <c r="O105" s="198"/>
      <c r="P105" s="4" t="s">
        <v>78</v>
      </c>
    </row>
    <row r="106" spans="2:16" ht="30" customHeight="1" x14ac:dyDescent="0.4">
      <c r="B106" s="232"/>
      <c r="C106" s="242"/>
      <c r="D106" s="218"/>
      <c r="E106" s="180"/>
      <c r="F106" s="32" t="s">
        <v>39</v>
      </c>
      <c r="G106" s="26"/>
      <c r="H106" s="26"/>
      <c r="I106" s="55">
        <v>0</v>
      </c>
      <c r="J106" s="43" t="s">
        <v>19</v>
      </c>
      <c r="K106" s="56">
        <v>0</v>
      </c>
      <c r="L106" s="59">
        <f t="shared" si="15"/>
        <v>0</v>
      </c>
      <c r="M106" s="196"/>
      <c r="N106" s="197"/>
      <c r="O106" s="198"/>
      <c r="P106" s="4" t="s">
        <v>78</v>
      </c>
    </row>
    <row r="107" spans="2:16" ht="18" customHeight="1" x14ac:dyDescent="0.4">
      <c r="B107" s="232"/>
      <c r="C107" s="242"/>
      <c r="D107" s="218"/>
      <c r="E107" s="180"/>
      <c r="F107" s="32" t="s">
        <v>35</v>
      </c>
      <c r="G107" s="26"/>
      <c r="H107" s="26"/>
      <c r="I107" s="55">
        <v>0</v>
      </c>
      <c r="J107" s="43" t="s">
        <v>19</v>
      </c>
      <c r="K107" s="56">
        <v>0</v>
      </c>
      <c r="L107" s="59">
        <f t="shared" si="15"/>
        <v>0</v>
      </c>
      <c r="M107" s="196"/>
      <c r="N107" s="197"/>
      <c r="O107" s="198"/>
      <c r="P107" s="4" t="s">
        <v>78</v>
      </c>
    </row>
    <row r="108" spans="2:16" ht="18" customHeight="1" x14ac:dyDescent="0.4">
      <c r="B108" s="232"/>
      <c r="C108" s="242"/>
      <c r="D108" s="218"/>
      <c r="E108" s="180"/>
      <c r="F108" s="32" t="s">
        <v>36</v>
      </c>
      <c r="G108" s="26"/>
      <c r="H108" s="26"/>
      <c r="I108" s="55">
        <v>0</v>
      </c>
      <c r="J108" s="43" t="s">
        <v>19</v>
      </c>
      <c r="K108" s="56">
        <v>0</v>
      </c>
      <c r="L108" s="59">
        <f t="shared" si="15"/>
        <v>0</v>
      </c>
      <c r="M108" s="196"/>
      <c r="N108" s="197"/>
      <c r="O108" s="198"/>
      <c r="P108" s="4" t="s">
        <v>78</v>
      </c>
    </row>
    <row r="109" spans="2:16" ht="18" customHeight="1" x14ac:dyDescent="0.4">
      <c r="B109" s="232"/>
      <c r="C109" s="242"/>
      <c r="D109" s="218"/>
      <c r="E109" s="180"/>
      <c r="F109" s="32" t="s">
        <v>37</v>
      </c>
      <c r="G109" s="26"/>
      <c r="H109" s="26"/>
      <c r="I109" s="55">
        <v>0</v>
      </c>
      <c r="J109" s="43" t="s">
        <v>19</v>
      </c>
      <c r="K109" s="56">
        <v>0</v>
      </c>
      <c r="L109" s="59">
        <f t="shared" si="15"/>
        <v>0</v>
      </c>
      <c r="M109" s="196"/>
      <c r="N109" s="197"/>
      <c r="O109" s="198"/>
      <c r="P109" s="4" t="s">
        <v>78</v>
      </c>
    </row>
    <row r="110" spans="2:16" ht="18" customHeight="1" x14ac:dyDescent="0.4">
      <c r="B110" s="232"/>
      <c r="C110" s="242"/>
      <c r="D110" s="186"/>
      <c r="E110" s="219"/>
      <c r="F110" s="158" t="s">
        <v>73</v>
      </c>
      <c r="G110" s="158"/>
      <c r="H110" s="158"/>
      <c r="I110" s="158"/>
      <c r="J110" s="158"/>
      <c r="K110" s="159"/>
      <c r="L110" s="68">
        <f>SUM(L105:L109)</f>
        <v>0</v>
      </c>
      <c r="M110" s="200"/>
      <c r="N110" s="200"/>
      <c r="O110" s="200"/>
    </row>
    <row r="111" spans="2:16" ht="18" customHeight="1" x14ac:dyDescent="0.4">
      <c r="B111" s="232"/>
      <c r="C111" s="242"/>
      <c r="D111" s="244" t="s">
        <v>9</v>
      </c>
      <c r="E111" s="216"/>
      <c r="F111" s="217"/>
      <c r="G111" s="217"/>
      <c r="H111" s="217"/>
      <c r="I111" s="217"/>
      <c r="J111" s="217"/>
      <c r="K111" s="217"/>
      <c r="L111" s="217"/>
      <c r="M111" s="217"/>
      <c r="N111" s="217"/>
      <c r="O111" s="217"/>
    </row>
    <row r="112" spans="2:16" ht="18" customHeight="1" x14ac:dyDescent="0.4">
      <c r="B112" s="232"/>
      <c r="C112" s="242"/>
      <c r="D112" s="218" t="s">
        <v>45</v>
      </c>
      <c r="E112" s="180"/>
      <c r="F112" s="46" t="s">
        <v>46</v>
      </c>
      <c r="G112" s="36"/>
      <c r="H112" s="36"/>
      <c r="I112" s="69">
        <v>0</v>
      </c>
      <c r="J112" s="43" t="s">
        <v>19</v>
      </c>
      <c r="K112" s="70">
        <v>0</v>
      </c>
      <c r="L112" s="59">
        <f t="shared" ref="L112:L116" si="16">IF(I112="","",I112*K112)</f>
        <v>0</v>
      </c>
      <c r="M112" s="196"/>
      <c r="N112" s="197"/>
      <c r="O112" s="198"/>
      <c r="P112" s="4" t="s">
        <v>78</v>
      </c>
    </row>
    <row r="113" spans="2:16" ht="18" customHeight="1" x14ac:dyDescent="0.4">
      <c r="B113" s="232"/>
      <c r="C113" s="242"/>
      <c r="D113" s="218"/>
      <c r="E113" s="180"/>
      <c r="F113" s="46" t="s">
        <v>47</v>
      </c>
      <c r="G113" s="36"/>
      <c r="H113" s="36"/>
      <c r="I113" s="69">
        <v>0</v>
      </c>
      <c r="J113" s="43" t="s">
        <v>19</v>
      </c>
      <c r="K113" s="70">
        <v>0</v>
      </c>
      <c r="L113" s="59">
        <f t="shared" si="16"/>
        <v>0</v>
      </c>
      <c r="M113" s="196"/>
      <c r="N113" s="197"/>
      <c r="O113" s="198"/>
      <c r="P113" s="4" t="s">
        <v>78</v>
      </c>
    </row>
    <row r="114" spans="2:16" ht="18" customHeight="1" x14ac:dyDescent="0.4">
      <c r="B114" s="232"/>
      <c r="C114" s="242"/>
      <c r="D114" s="218"/>
      <c r="E114" s="180"/>
      <c r="F114" s="46" t="s">
        <v>48</v>
      </c>
      <c r="G114" s="36"/>
      <c r="H114" s="36"/>
      <c r="I114" s="69">
        <v>0</v>
      </c>
      <c r="J114" s="43" t="s">
        <v>19</v>
      </c>
      <c r="K114" s="70">
        <v>0</v>
      </c>
      <c r="L114" s="59">
        <f t="shared" si="16"/>
        <v>0</v>
      </c>
      <c r="M114" s="196"/>
      <c r="N114" s="197"/>
      <c r="O114" s="198"/>
      <c r="P114" s="4" t="s">
        <v>78</v>
      </c>
    </row>
    <row r="115" spans="2:16" ht="18" customHeight="1" x14ac:dyDescent="0.4">
      <c r="B115" s="232"/>
      <c r="C115" s="242"/>
      <c r="D115" s="218"/>
      <c r="E115" s="180"/>
      <c r="F115" s="46" t="s">
        <v>49</v>
      </c>
      <c r="G115" s="36"/>
      <c r="H115" s="36"/>
      <c r="I115" s="69">
        <v>0</v>
      </c>
      <c r="J115" s="43" t="s">
        <v>19</v>
      </c>
      <c r="K115" s="70">
        <v>0</v>
      </c>
      <c r="L115" s="59">
        <f t="shared" si="16"/>
        <v>0</v>
      </c>
      <c r="M115" s="196"/>
      <c r="N115" s="197"/>
      <c r="O115" s="198"/>
      <c r="P115" s="4" t="s">
        <v>78</v>
      </c>
    </row>
    <row r="116" spans="2:16" ht="18" customHeight="1" x14ac:dyDescent="0.4">
      <c r="B116" s="232"/>
      <c r="C116" s="242"/>
      <c r="D116" s="218"/>
      <c r="E116" s="180"/>
      <c r="F116" s="10" t="s">
        <v>50</v>
      </c>
      <c r="G116" s="26"/>
      <c r="H116" s="26"/>
      <c r="I116" s="55">
        <v>0</v>
      </c>
      <c r="J116" s="43" t="s">
        <v>19</v>
      </c>
      <c r="K116" s="56">
        <v>0</v>
      </c>
      <c r="L116" s="59">
        <f t="shared" si="16"/>
        <v>0</v>
      </c>
      <c r="M116" s="196"/>
      <c r="N116" s="197"/>
      <c r="O116" s="198"/>
      <c r="P116" s="4" t="s">
        <v>78</v>
      </c>
    </row>
    <row r="117" spans="2:16" ht="18" customHeight="1" x14ac:dyDescent="0.4">
      <c r="B117" s="232"/>
      <c r="C117" s="242"/>
      <c r="D117" s="186"/>
      <c r="E117" s="219"/>
      <c r="F117" s="158" t="s">
        <v>73</v>
      </c>
      <c r="G117" s="158"/>
      <c r="H117" s="158"/>
      <c r="I117" s="158"/>
      <c r="J117" s="158"/>
      <c r="K117" s="159"/>
      <c r="L117" s="68">
        <f>SUM(L112:L116)</f>
        <v>0</v>
      </c>
      <c r="M117" s="200"/>
      <c r="N117" s="200"/>
      <c r="O117" s="200"/>
    </row>
    <row r="118" spans="2:16" ht="18" customHeight="1" x14ac:dyDescent="0.4">
      <c r="B118" s="232"/>
      <c r="C118" s="242"/>
      <c r="D118" s="244" t="s">
        <v>10</v>
      </c>
      <c r="E118" s="216"/>
      <c r="F118" s="217"/>
      <c r="G118" s="217"/>
      <c r="H118" s="217"/>
      <c r="I118" s="217"/>
      <c r="J118" s="217"/>
      <c r="K118" s="217"/>
      <c r="L118" s="217"/>
      <c r="M118" s="217"/>
      <c r="N118" s="217"/>
      <c r="O118" s="217"/>
    </row>
    <row r="119" spans="2:16" ht="18" customHeight="1" x14ac:dyDescent="0.4">
      <c r="B119" s="232"/>
      <c r="C119" s="242"/>
      <c r="D119" s="218" t="s">
        <v>58</v>
      </c>
      <c r="E119" s="180"/>
      <c r="F119" s="46" t="s">
        <v>54</v>
      </c>
      <c r="G119" s="36"/>
      <c r="H119" s="36"/>
      <c r="I119" s="69">
        <v>0</v>
      </c>
      <c r="J119" s="43" t="s">
        <v>19</v>
      </c>
      <c r="K119" s="70">
        <v>0</v>
      </c>
      <c r="L119" s="59">
        <f t="shared" ref="L119:L123" si="17">IF(I119="","",I119*K119)</f>
        <v>0</v>
      </c>
      <c r="M119" s="196"/>
      <c r="N119" s="197"/>
      <c r="O119" s="198"/>
      <c r="P119" s="4" t="s">
        <v>78</v>
      </c>
    </row>
    <row r="120" spans="2:16" ht="18" customHeight="1" x14ac:dyDescent="0.4">
      <c r="B120" s="232"/>
      <c r="C120" s="242"/>
      <c r="D120" s="218"/>
      <c r="E120" s="180"/>
      <c r="F120" s="46" t="s">
        <v>55</v>
      </c>
      <c r="G120" s="36"/>
      <c r="H120" s="36"/>
      <c r="I120" s="69">
        <v>0</v>
      </c>
      <c r="J120" s="43" t="s">
        <v>19</v>
      </c>
      <c r="K120" s="70">
        <v>0</v>
      </c>
      <c r="L120" s="59">
        <f t="shared" si="17"/>
        <v>0</v>
      </c>
      <c r="M120" s="196"/>
      <c r="N120" s="197"/>
      <c r="O120" s="198"/>
      <c r="P120" s="4" t="s">
        <v>78</v>
      </c>
    </row>
    <row r="121" spans="2:16" ht="18" customHeight="1" x14ac:dyDescent="0.4">
      <c r="B121" s="232"/>
      <c r="C121" s="242"/>
      <c r="D121" s="218"/>
      <c r="E121" s="180"/>
      <c r="F121" s="46" t="s">
        <v>56</v>
      </c>
      <c r="G121" s="36"/>
      <c r="H121" s="36"/>
      <c r="I121" s="69">
        <v>0</v>
      </c>
      <c r="J121" s="43" t="s">
        <v>19</v>
      </c>
      <c r="K121" s="70">
        <v>0</v>
      </c>
      <c r="L121" s="59">
        <f t="shared" si="17"/>
        <v>0</v>
      </c>
      <c r="M121" s="196"/>
      <c r="N121" s="197"/>
      <c r="O121" s="198"/>
      <c r="P121" s="4" t="s">
        <v>78</v>
      </c>
    </row>
    <row r="122" spans="2:16" ht="18" customHeight="1" x14ac:dyDescent="0.4">
      <c r="B122" s="232"/>
      <c r="C122" s="242"/>
      <c r="D122" s="218"/>
      <c r="E122" s="180"/>
      <c r="F122" s="46" t="s">
        <v>57</v>
      </c>
      <c r="G122" s="36"/>
      <c r="H122" s="36"/>
      <c r="I122" s="69">
        <v>0</v>
      </c>
      <c r="J122" s="43" t="s">
        <v>19</v>
      </c>
      <c r="K122" s="70">
        <v>0</v>
      </c>
      <c r="L122" s="59">
        <f t="shared" si="17"/>
        <v>0</v>
      </c>
      <c r="M122" s="196"/>
      <c r="N122" s="197"/>
      <c r="O122" s="198"/>
      <c r="P122" s="4" t="s">
        <v>78</v>
      </c>
    </row>
    <row r="123" spans="2:16" ht="18" customHeight="1" x14ac:dyDescent="0.4">
      <c r="B123" s="232"/>
      <c r="C123" s="242"/>
      <c r="D123" s="218"/>
      <c r="E123" s="180"/>
      <c r="F123" s="10" t="s">
        <v>49</v>
      </c>
      <c r="G123" s="26"/>
      <c r="H123" s="26"/>
      <c r="I123" s="55">
        <v>0</v>
      </c>
      <c r="J123" s="43" t="s">
        <v>19</v>
      </c>
      <c r="K123" s="56">
        <v>0</v>
      </c>
      <c r="L123" s="59">
        <f t="shared" si="17"/>
        <v>0</v>
      </c>
      <c r="M123" s="196"/>
      <c r="N123" s="197"/>
      <c r="O123" s="198"/>
      <c r="P123" s="4" t="s">
        <v>78</v>
      </c>
    </row>
    <row r="124" spans="2:16" ht="18" customHeight="1" x14ac:dyDescent="0.4">
      <c r="B124" s="232"/>
      <c r="C124" s="242"/>
      <c r="D124" s="186"/>
      <c r="E124" s="219"/>
      <c r="F124" s="158" t="s">
        <v>73</v>
      </c>
      <c r="G124" s="158"/>
      <c r="H124" s="158"/>
      <c r="I124" s="158"/>
      <c r="J124" s="158"/>
      <c r="K124" s="159"/>
      <c r="L124" s="68">
        <f>SUM(L119:L123)</f>
        <v>0</v>
      </c>
      <c r="M124" s="200"/>
      <c r="N124" s="200"/>
      <c r="O124" s="200"/>
    </row>
    <row r="125" spans="2:16" ht="18" customHeight="1" x14ac:dyDescent="0.4">
      <c r="B125" s="232"/>
      <c r="C125" s="242"/>
      <c r="D125" s="244" t="s">
        <v>60</v>
      </c>
      <c r="E125" s="216"/>
      <c r="F125" s="217"/>
      <c r="G125" s="217"/>
      <c r="H125" s="217"/>
      <c r="I125" s="217"/>
      <c r="J125" s="217"/>
      <c r="K125" s="217"/>
      <c r="L125" s="217"/>
      <c r="M125" s="217"/>
      <c r="N125" s="217"/>
      <c r="O125" s="217"/>
    </row>
    <row r="126" spans="2:16" ht="18" customHeight="1" x14ac:dyDescent="0.4">
      <c r="B126" s="232"/>
      <c r="C126" s="242"/>
      <c r="D126" s="218" t="s">
        <v>61</v>
      </c>
      <c r="E126" s="180"/>
      <c r="F126" s="36"/>
      <c r="G126" s="36"/>
      <c r="H126" s="36"/>
      <c r="I126" s="69">
        <v>0</v>
      </c>
      <c r="J126" s="43" t="s">
        <v>19</v>
      </c>
      <c r="K126" s="70">
        <v>0</v>
      </c>
      <c r="L126" s="59">
        <f t="shared" ref="L126:L132" si="18">IF(I126="","",I126*K126)</f>
        <v>0</v>
      </c>
      <c r="M126" s="196"/>
      <c r="N126" s="197"/>
      <c r="O126" s="198"/>
      <c r="P126" s="4" t="s">
        <v>78</v>
      </c>
    </row>
    <row r="127" spans="2:16" ht="18" customHeight="1" x14ac:dyDescent="0.4">
      <c r="B127" s="232"/>
      <c r="C127" s="242"/>
      <c r="D127" s="218"/>
      <c r="E127" s="180"/>
      <c r="F127" s="36"/>
      <c r="G127" s="36"/>
      <c r="H127" s="36"/>
      <c r="I127" s="69">
        <v>0</v>
      </c>
      <c r="J127" s="43" t="s">
        <v>19</v>
      </c>
      <c r="K127" s="70">
        <v>0</v>
      </c>
      <c r="L127" s="59">
        <f t="shared" si="18"/>
        <v>0</v>
      </c>
      <c r="M127" s="196"/>
      <c r="N127" s="197"/>
      <c r="O127" s="198"/>
      <c r="P127" s="4" t="s">
        <v>78</v>
      </c>
    </row>
    <row r="128" spans="2:16" ht="18" customHeight="1" x14ac:dyDescent="0.4">
      <c r="B128" s="232"/>
      <c r="C128" s="242"/>
      <c r="D128" s="218"/>
      <c r="E128" s="180"/>
      <c r="F128" s="36"/>
      <c r="G128" s="36"/>
      <c r="H128" s="36"/>
      <c r="I128" s="69">
        <v>0</v>
      </c>
      <c r="J128" s="43" t="s">
        <v>19</v>
      </c>
      <c r="K128" s="70">
        <v>0</v>
      </c>
      <c r="L128" s="59">
        <f t="shared" si="18"/>
        <v>0</v>
      </c>
      <c r="M128" s="196"/>
      <c r="N128" s="197"/>
      <c r="O128" s="198"/>
      <c r="P128" s="4" t="s">
        <v>78</v>
      </c>
    </row>
    <row r="129" spans="2:16" ht="18" customHeight="1" x14ac:dyDescent="0.4">
      <c r="B129" s="232"/>
      <c r="C129" s="242"/>
      <c r="D129" s="218"/>
      <c r="E129" s="180"/>
      <c r="F129" s="36"/>
      <c r="G129" s="36"/>
      <c r="H129" s="36"/>
      <c r="I129" s="69">
        <v>0</v>
      </c>
      <c r="J129" s="43" t="s">
        <v>19</v>
      </c>
      <c r="K129" s="70">
        <v>0</v>
      </c>
      <c r="L129" s="59">
        <f t="shared" si="18"/>
        <v>0</v>
      </c>
      <c r="M129" s="196"/>
      <c r="N129" s="197"/>
      <c r="O129" s="198"/>
      <c r="P129" s="4" t="s">
        <v>78</v>
      </c>
    </row>
    <row r="130" spans="2:16" ht="18" customHeight="1" x14ac:dyDescent="0.4">
      <c r="B130" s="232"/>
      <c r="C130" s="242"/>
      <c r="D130" s="218"/>
      <c r="E130" s="180"/>
      <c r="F130" s="36"/>
      <c r="G130" s="36"/>
      <c r="H130" s="36"/>
      <c r="I130" s="69">
        <v>0</v>
      </c>
      <c r="J130" s="43" t="s">
        <v>19</v>
      </c>
      <c r="K130" s="70">
        <v>0</v>
      </c>
      <c r="L130" s="59">
        <f t="shared" si="18"/>
        <v>0</v>
      </c>
      <c r="M130" s="196"/>
      <c r="N130" s="197"/>
      <c r="O130" s="198"/>
      <c r="P130" s="4" t="s">
        <v>78</v>
      </c>
    </row>
    <row r="131" spans="2:16" ht="18" customHeight="1" x14ac:dyDescent="0.4">
      <c r="B131" s="232"/>
      <c r="C131" s="242"/>
      <c r="D131" s="218"/>
      <c r="E131" s="180"/>
      <c r="F131" s="36"/>
      <c r="G131" s="36"/>
      <c r="H131" s="36"/>
      <c r="I131" s="69">
        <v>0</v>
      </c>
      <c r="J131" s="43" t="s">
        <v>19</v>
      </c>
      <c r="K131" s="70">
        <v>0</v>
      </c>
      <c r="L131" s="59">
        <f t="shared" si="18"/>
        <v>0</v>
      </c>
      <c r="M131" s="196"/>
      <c r="N131" s="197"/>
      <c r="O131" s="198"/>
      <c r="P131" s="4" t="s">
        <v>78</v>
      </c>
    </row>
    <row r="132" spans="2:16" ht="18" customHeight="1" x14ac:dyDescent="0.4">
      <c r="B132" s="232"/>
      <c r="C132" s="242"/>
      <c r="D132" s="218"/>
      <c r="E132" s="180"/>
      <c r="F132" s="26"/>
      <c r="G132" s="26"/>
      <c r="H132" s="26"/>
      <c r="I132" s="69">
        <v>0</v>
      </c>
      <c r="J132" s="43" t="s">
        <v>19</v>
      </c>
      <c r="K132" s="70">
        <v>0</v>
      </c>
      <c r="L132" s="59">
        <f t="shared" si="18"/>
        <v>0</v>
      </c>
      <c r="M132" s="196"/>
      <c r="N132" s="197"/>
      <c r="O132" s="198"/>
      <c r="P132" s="4" t="s">
        <v>78</v>
      </c>
    </row>
    <row r="133" spans="2:16" ht="18" customHeight="1" x14ac:dyDescent="0.4">
      <c r="B133" s="232"/>
      <c r="C133" s="242"/>
      <c r="D133" s="186"/>
      <c r="E133" s="219"/>
      <c r="F133" s="158" t="s">
        <v>73</v>
      </c>
      <c r="G133" s="158"/>
      <c r="H133" s="158"/>
      <c r="I133" s="158"/>
      <c r="J133" s="158"/>
      <c r="K133" s="159"/>
      <c r="L133" s="68">
        <f>SUM(L126:L132)</f>
        <v>0</v>
      </c>
      <c r="M133" s="200"/>
      <c r="N133" s="200"/>
      <c r="O133" s="200"/>
    </row>
    <row r="134" spans="2:16" ht="18" customHeight="1" x14ac:dyDescent="0.4">
      <c r="B134" s="232"/>
      <c r="C134" s="242"/>
      <c r="D134" s="235" t="s">
        <v>62</v>
      </c>
      <c r="E134" s="235"/>
      <c r="F134" s="236"/>
      <c r="G134" s="236"/>
      <c r="H134" s="236"/>
      <c r="I134" s="236"/>
      <c r="J134" s="236"/>
      <c r="K134" s="236"/>
      <c r="L134" s="236"/>
      <c r="M134" s="236"/>
      <c r="N134" s="236"/>
      <c r="O134" s="237"/>
    </row>
    <row r="135" spans="2:16" ht="18" customHeight="1" x14ac:dyDescent="0.4">
      <c r="B135" s="232"/>
      <c r="C135" s="242"/>
      <c r="D135" s="218" t="s">
        <v>63</v>
      </c>
      <c r="E135" s="245"/>
      <c r="F135" s="46" t="s">
        <v>1001</v>
      </c>
      <c r="G135" s="36"/>
      <c r="H135" s="36"/>
      <c r="I135" s="69">
        <v>0</v>
      </c>
      <c r="J135" s="43" t="s">
        <v>65</v>
      </c>
      <c r="K135" s="70">
        <v>0</v>
      </c>
      <c r="L135" s="59">
        <f t="shared" ref="L135:L143" si="19">IF(I135="","",I135*K135)</f>
        <v>0</v>
      </c>
      <c r="M135" s="196"/>
      <c r="N135" s="197"/>
      <c r="O135" s="198"/>
      <c r="P135" s="4" t="s">
        <v>78</v>
      </c>
    </row>
    <row r="136" spans="2:16" ht="18" customHeight="1" x14ac:dyDescent="0.4">
      <c r="B136" s="232"/>
      <c r="C136" s="242"/>
      <c r="D136" s="218"/>
      <c r="E136" s="245"/>
      <c r="F136" s="10" t="s">
        <v>1002</v>
      </c>
      <c r="G136" s="36"/>
      <c r="H136" s="36"/>
      <c r="I136" s="69">
        <v>0</v>
      </c>
      <c r="J136" s="43" t="s">
        <v>65</v>
      </c>
      <c r="K136" s="70">
        <v>0</v>
      </c>
      <c r="L136" s="59">
        <f t="shared" si="19"/>
        <v>0</v>
      </c>
      <c r="M136" s="196"/>
      <c r="N136" s="197"/>
      <c r="O136" s="198"/>
      <c r="P136" s="4" t="s">
        <v>78</v>
      </c>
    </row>
    <row r="137" spans="2:16" ht="18" customHeight="1" x14ac:dyDescent="0.4">
      <c r="B137" s="232"/>
      <c r="C137" s="242"/>
      <c r="D137" s="218"/>
      <c r="E137" s="245"/>
      <c r="F137" s="10" t="s">
        <v>1003</v>
      </c>
      <c r="G137" s="36"/>
      <c r="H137" s="36"/>
      <c r="I137" s="69">
        <v>0</v>
      </c>
      <c r="J137" s="43" t="s">
        <v>65</v>
      </c>
      <c r="K137" s="70">
        <v>0</v>
      </c>
      <c r="L137" s="59">
        <f t="shared" si="19"/>
        <v>0</v>
      </c>
      <c r="M137" s="196"/>
      <c r="N137" s="197"/>
      <c r="O137" s="198"/>
      <c r="P137" s="4" t="s">
        <v>78</v>
      </c>
    </row>
    <row r="138" spans="2:16" ht="18" customHeight="1" x14ac:dyDescent="0.4">
      <c r="B138" s="232"/>
      <c r="C138" s="242"/>
      <c r="D138" s="218"/>
      <c r="E138" s="245"/>
      <c r="F138" s="10" t="s">
        <v>1004</v>
      </c>
      <c r="G138" s="36"/>
      <c r="H138" s="36"/>
      <c r="I138" s="69">
        <v>0</v>
      </c>
      <c r="J138" s="43" t="s">
        <v>65</v>
      </c>
      <c r="K138" s="70">
        <v>0</v>
      </c>
      <c r="L138" s="59">
        <f t="shared" si="19"/>
        <v>0</v>
      </c>
      <c r="M138" s="196"/>
      <c r="N138" s="197"/>
      <c r="O138" s="198"/>
      <c r="P138" s="4" t="s">
        <v>78</v>
      </c>
    </row>
    <row r="139" spans="2:16" ht="18" customHeight="1" x14ac:dyDescent="0.4">
      <c r="B139" s="232"/>
      <c r="C139" s="242"/>
      <c r="D139" s="218"/>
      <c r="E139" s="245"/>
      <c r="F139" s="10" t="s">
        <v>1005</v>
      </c>
      <c r="G139" s="36"/>
      <c r="H139" s="36"/>
      <c r="I139" s="69">
        <v>0</v>
      </c>
      <c r="J139" s="43" t="s">
        <v>65</v>
      </c>
      <c r="K139" s="70">
        <v>0</v>
      </c>
      <c r="L139" s="59">
        <f t="shared" si="19"/>
        <v>0</v>
      </c>
      <c r="M139" s="196"/>
      <c r="N139" s="197"/>
      <c r="O139" s="198"/>
      <c r="P139" s="4" t="s">
        <v>78</v>
      </c>
    </row>
    <row r="140" spans="2:16" ht="18" customHeight="1" x14ac:dyDescent="0.4">
      <c r="B140" s="232"/>
      <c r="C140" s="242"/>
      <c r="D140" s="218"/>
      <c r="E140" s="245"/>
      <c r="F140" s="10" t="s">
        <v>1006</v>
      </c>
      <c r="G140" s="36"/>
      <c r="H140" s="36"/>
      <c r="I140" s="69">
        <v>0</v>
      </c>
      <c r="J140" s="43" t="s">
        <v>65</v>
      </c>
      <c r="K140" s="70">
        <v>0</v>
      </c>
      <c r="L140" s="59">
        <f t="shared" si="19"/>
        <v>0</v>
      </c>
      <c r="M140" s="196"/>
      <c r="N140" s="197"/>
      <c r="O140" s="198"/>
      <c r="P140" s="4" t="s">
        <v>78</v>
      </c>
    </row>
    <row r="141" spans="2:16" ht="18" customHeight="1" x14ac:dyDescent="0.4">
      <c r="B141" s="232"/>
      <c r="C141" s="242"/>
      <c r="D141" s="218"/>
      <c r="E141" s="245"/>
      <c r="F141" s="26"/>
      <c r="G141" s="36"/>
      <c r="H141" s="36"/>
      <c r="I141" s="69">
        <v>0</v>
      </c>
      <c r="J141" s="43" t="s">
        <v>65</v>
      </c>
      <c r="K141" s="70">
        <v>0</v>
      </c>
      <c r="L141" s="59">
        <f t="shared" si="19"/>
        <v>0</v>
      </c>
      <c r="M141" s="196"/>
      <c r="N141" s="197"/>
      <c r="O141" s="198"/>
      <c r="P141" s="4" t="s">
        <v>78</v>
      </c>
    </row>
    <row r="142" spans="2:16" ht="18" customHeight="1" x14ac:dyDescent="0.4">
      <c r="B142" s="232"/>
      <c r="C142" s="242"/>
      <c r="D142" s="218"/>
      <c r="E142" s="245"/>
      <c r="F142" s="26"/>
      <c r="G142" s="36"/>
      <c r="H142" s="36"/>
      <c r="I142" s="69">
        <v>0</v>
      </c>
      <c r="J142" s="43" t="s">
        <v>65</v>
      </c>
      <c r="K142" s="70">
        <v>0</v>
      </c>
      <c r="L142" s="59">
        <f t="shared" si="19"/>
        <v>0</v>
      </c>
      <c r="M142" s="196"/>
      <c r="N142" s="197"/>
      <c r="O142" s="198"/>
      <c r="P142" s="4" t="s">
        <v>78</v>
      </c>
    </row>
    <row r="143" spans="2:16" ht="18" customHeight="1" x14ac:dyDescent="0.4">
      <c r="B143" s="232"/>
      <c r="C143" s="242"/>
      <c r="D143" s="218"/>
      <c r="E143" s="245"/>
      <c r="F143" s="26"/>
      <c r="G143" s="26"/>
      <c r="H143" s="26"/>
      <c r="I143" s="69">
        <v>0</v>
      </c>
      <c r="J143" s="43" t="s">
        <v>65</v>
      </c>
      <c r="K143" s="70">
        <v>0</v>
      </c>
      <c r="L143" s="59">
        <f t="shared" si="19"/>
        <v>0</v>
      </c>
      <c r="M143" s="196"/>
      <c r="N143" s="197"/>
      <c r="O143" s="198"/>
      <c r="P143" s="4" t="s">
        <v>78</v>
      </c>
    </row>
    <row r="144" spans="2:16" ht="18" customHeight="1" x14ac:dyDescent="0.4">
      <c r="B144" s="232"/>
      <c r="C144" s="242"/>
      <c r="D144" s="186"/>
      <c r="E144" s="219"/>
      <c r="F144" s="158" t="s">
        <v>73</v>
      </c>
      <c r="G144" s="158"/>
      <c r="H144" s="158"/>
      <c r="I144" s="158"/>
      <c r="J144" s="158"/>
      <c r="K144" s="159"/>
      <c r="L144" s="68">
        <f>SUM(L135:L143)</f>
        <v>0</v>
      </c>
      <c r="M144" s="200"/>
      <c r="N144" s="200"/>
      <c r="O144" s="200"/>
    </row>
    <row r="145" spans="2:17" ht="18" customHeight="1" x14ac:dyDescent="0.4">
      <c r="B145" s="232"/>
      <c r="C145" s="243"/>
      <c r="D145" s="224" t="s">
        <v>83</v>
      </c>
      <c r="E145" s="225"/>
      <c r="F145" s="225"/>
      <c r="G145" s="225"/>
      <c r="H145" s="225"/>
      <c r="I145" s="225"/>
      <c r="J145" s="225"/>
      <c r="K145" s="225"/>
      <c r="L145" s="68">
        <f>L110+L117+L124+L133+L144</f>
        <v>0</v>
      </c>
      <c r="M145" s="200"/>
      <c r="N145" s="200"/>
      <c r="O145" s="200"/>
    </row>
    <row r="146" spans="2:17" ht="18" customHeight="1" x14ac:dyDescent="0.4">
      <c r="B146" s="232"/>
      <c r="C146" s="243"/>
      <c r="D146" s="224" t="s">
        <v>554</v>
      </c>
      <c r="E146" s="225"/>
      <c r="F146" s="225"/>
      <c r="G146" s="225"/>
      <c r="H146" s="225"/>
      <c r="I146" s="225"/>
      <c r="J146" s="225"/>
      <c r="K146" s="225"/>
      <c r="L146" s="94">
        <f>ROUNDDOWN(L145*D100,0)</f>
        <v>0</v>
      </c>
      <c r="M146" s="246" t="s">
        <v>555</v>
      </c>
      <c r="N146" s="246"/>
      <c r="O146" s="246"/>
    </row>
    <row r="147" spans="2:17" ht="18" customHeight="1" x14ac:dyDescent="0.4">
      <c r="B147" s="113"/>
      <c r="C147" s="114"/>
      <c r="D147" s="115"/>
      <c r="E147" s="115"/>
      <c r="F147" s="115"/>
      <c r="G147" s="115"/>
      <c r="H147" s="251" t="s">
        <v>995</v>
      </c>
      <c r="I147" s="251"/>
      <c r="J147" s="251"/>
      <c r="K147" s="251"/>
      <c r="L147" s="251"/>
      <c r="M147" s="249">
        <f>ROUNDUP(L146*G98,0)</f>
        <v>0</v>
      </c>
      <c r="N147" s="249"/>
      <c r="O147" s="249"/>
    </row>
    <row r="148" spans="2:17" ht="18" customHeight="1" x14ac:dyDescent="0.4">
      <c r="B148" s="113"/>
      <c r="C148" s="114"/>
      <c r="D148" s="115"/>
      <c r="E148" s="115"/>
      <c r="F148" s="115"/>
      <c r="G148" s="115"/>
      <c r="H148" s="252" t="s">
        <v>996</v>
      </c>
      <c r="I148" s="252"/>
      <c r="J148" s="252"/>
      <c r="K148" s="252"/>
      <c r="L148" s="252"/>
      <c r="M148" s="250">
        <f>L146-M147</f>
        <v>0</v>
      </c>
      <c r="N148" s="250"/>
      <c r="O148" s="250"/>
    </row>
    <row r="149" spans="2:17" ht="18" customHeight="1" x14ac:dyDescent="0.4">
      <c r="B149" s="33"/>
      <c r="C149" s="99"/>
      <c r="D149" s="99"/>
      <c r="E149" s="99"/>
      <c r="F149" s="99"/>
      <c r="G149" s="99"/>
      <c r="H149" s="99"/>
      <c r="I149" s="99"/>
      <c r="J149" s="99"/>
      <c r="K149" s="99"/>
      <c r="L149" s="34"/>
      <c r="M149" s="34"/>
      <c r="N149" s="34"/>
      <c r="O149" s="100"/>
    </row>
    <row r="150" spans="2:17" ht="18" customHeight="1" x14ac:dyDescent="0.4">
      <c r="B150" s="33"/>
      <c r="C150" s="101" t="s">
        <v>547</v>
      </c>
      <c r="D150" s="98"/>
      <c r="E150" s="98"/>
      <c r="F150" s="98"/>
      <c r="G150" s="98"/>
      <c r="H150" s="98"/>
      <c r="I150" s="98"/>
      <c r="J150" s="98"/>
      <c r="K150" s="98"/>
      <c r="L150" s="73"/>
      <c r="M150" s="73"/>
      <c r="N150" s="73"/>
      <c r="O150" s="101"/>
    </row>
    <row r="151" spans="2:17" ht="18" customHeight="1" x14ac:dyDescent="0.4">
      <c r="B151" s="33"/>
      <c r="C151" s="101" t="s">
        <v>87</v>
      </c>
      <c r="D151" s="71">
        <f>D97+L146</f>
        <v>0</v>
      </c>
      <c r="E151" s="98"/>
      <c r="F151" s="101" t="s">
        <v>544</v>
      </c>
      <c r="G151" s="71">
        <f>G97+M147</f>
        <v>0</v>
      </c>
      <c r="H151" s="168" t="s">
        <v>548</v>
      </c>
      <c r="I151" s="168"/>
      <c r="J151" s="247" t="e">
        <f>G151/K155</f>
        <v>#DIV/0!</v>
      </c>
      <c r="K151" s="247"/>
      <c r="L151" s="168" t="s">
        <v>550</v>
      </c>
      <c r="M151" s="168"/>
      <c r="N151" s="103" t="e">
        <f>G151/(M9+M10+M36)</f>
        <v>#DIV/0!</v>
      </c>
      <c r="O151" s="101"/>
    </row>
    <row r="152" spans="2:17" ht="18" customHeight="1" x14ac:dyDescent="0.4">
      <c r="B152" s="33"/>
      <c r="C152" s="101"/>
      <c r="D152" s="71"/>
      <c r="E152" s="98"/>
      <c r="F152" s="101" t="s">
        <v>545</v>
      </c>
      <c r="G152" s="71">
        <f>G99+M148</f>
        <v>0</v>
      </c>
      <c r="H152" s="168" t="s">
        <v>549</v>
      </c>
      <c r="I152" s="168"/>
      <c r="J152" s="248" t="e">
        <f>G152/O159</f>
        <v>#DIV/0!</v>
      </c>
      <c r="K152" s="248"/>
      <c r="L152" s="73"/>
      <c r="M152" s="73"/>
      <c r="N152" s="73"/>
      <c r="O152" s="101"/>
    </row>
    <row r="153" spans="2:17" ht="18" customHeight="1" x14ac:dyDescent="0.4">
      <c r="B153" s="33"/>
      <c r="C153" s="101" t="s">
        <v>88</v>
      </c>
      <c r="D153" s="71">
        <f>D99+L145-L146</f>
        <v>0</v>
      </c>
      <c r="E153" s="98"/>
      <c r="F153" s="101"/>
      <c r="G153" s="71"/>
      <c r="H153" s="168" t="s">
        <v>948</v>
      </c>
      <c r="I153" s="168"/>
      <c r="J153" s="253" t="e">
        <f>ROUND(F156/(K156*17),1)</f>
        <v>#DIV/0!</v>
      </c>
      <c r="K153" s="253"/>
      <c r="L153" s="73"/>
      <c r="M153" s="73"/>
      <c r="N153" s="73"/>
      <c r="O153" s="101"/>
    </row>
    <row r="154" spans="2:17" ht="18" customHeight="1" thickBot="1" x14ac:dyDescent="0.45">
      <c r="H154" s="254" t="s">
        <v>533</v>
      </c>
      <c r="I154" s="254"/>
      <c r="J154" s="254"/>
      <c r="K154" s="254"/>
      <c r="L154" s="254"/>
      <c r="M154" s="105"/>
      <c r="N154" s="254" t="s">
        <v>536</v>
      </c>
      <c r="O154" s="254"/>
      <c r="Q154" s="51"/>
    </row>
    <row r="155" spans="2:17" ht="30" customHeight="1" thickBot="1" x14ac:dyDescent="0.45">
      <c r="C155" s="255" t="s">
        <v>79</v>
      </c>
      <c r="D155" s="255"/>
      <c r="E155" s="255"/>
      <c r="F155" s="1">
        <f>D151+D153</f>
        <v>0</v>
      </c>
      <c r="H155" s="256" t="s">
        <v>530</v>
      </c>
      <c r="I155" s="256"/>
      <c r="J155" s="154"/>
      <c r="K155" s="257">
        <f>SUM(M6:O7)</f>
        <v>0</v>
      </c>
      <c r="L155" s="257"/>
      <c r="M155" s="47"/>
      <c r="N155" s="258" t="s">
        <v>993</v>
      </c>
      <c r="O155" s="260">
        <f>K155*250000</f>
        <v>0</v>
      </c>
    </row>
    <row r="156" spans="2:17" ht="42.75" customHeight="1" thickBot="1" x14ac:dyDescent="0.45">
      <c r="C156" s="255" t="s">
        <v>80</v>
      </c>
      <c r="D156" s="255"/>
      <c r="E156" s="255"/>
      <c r="F156" s="1">
        <f>F155*1.1</f>
        <v>0</v>
      </c>
      <c r="H156" s="258" t="s">
        <v>951</v>
      </c>
      <c r="I156" s="256"/>
      <c r="J156" s="154"/>
      <c r="K156" s="266"/>
      <c r="L156" s="266"/>
      <c r="M156" s="48"/>
      <c r="N156" s="258"/>
      <c r="O156" s="261"/>
    </row>
    <row r="157" spans="2:17" ht="30" customHeight="1" thickBot="1" x14ac:dyDescent="0.45">
      <c r="C157" s="255" t="s">
        <v>97</v>
      </c>
      <c r="D157" s="255"/>
      <c r="E157" s="255"/>
      <c r="F157" s="2" t="e">
        <f>IF(ROUNDDOWN(G151*2/3,-3)&gt;ROUNDDOWN(K163*2/3,-3),ROUNDDOWN(K163*2/3,-3),ROUNDDOWN(G151*2/3,-3))</f>
        <v>#DIV/0!</v>
      </c>
      <c r="H157" s="256" t="s">
        <v>531</v>
      </c>
      <c r="I157" s="256"/>
      <c r="J157" s="154"/>
      <c r="K157" s="267">
        <f>IFERROR(【選択式】見積書・費用内訳書!J16,0.000441)</f>
        <v>4.1599999999999997E-4</v>
      </c>
      <c r="L157" s="267"/>
      <c r="M157" s="49"/>
      <c r="N157" s="73"/>
      <c r="O157" s="108"/>
    </row>
    <row r="158" spans="2:17" ht="30" customHeight="1" thickBot="1" x14ac:dyDescent="0.45">
      <c r="C158" s="255" t="s">
        <v>98</v>
      </c>
      <c r="D158" s="255"/>
      <c r="E158" s="255"/>
      <c r="F158" s="2" t="e">
        <f>IF(ROUNDDOWN(G152*3/4,-3)&gt;ROUNDDOWN(K164*3/4,-3),ROUNDDOWN(K164*3/4,-3),ROUNDDOWN(G152*3/4,-3))</f>
        <v>#DIV/0!</v>
      </c>
      <c r="H158" s="256" t="s">
        <v>532</v>
      </c>
      <c r="I158" s="256"/>
      <c r="J158" s="154"/>
      <c r="K158" s="265">
        <f>K156*K157*17</f>
        <v>0</v>
      </c>
      <c r="L158" s="265"/>
      <c r="M158" s="50"/>
      <c r="N158" s="168" t="s">
        <v>535</v>
      </c>
      <c r="O158" s="168"/>
    </row>
    <row r="159" spans="2:17" ht="30" customHeight="1" thickBot="1" x14ac:dyDescent="0.45">
      <c r="C159" s="255" t="s">
        <v>74</v>
      </c>
      <c r="D159" s="255"/>
      <c r="E159" s="255"/>
      <c r="F159" s="2">
        <f>D153</f>
        <v>0</v>
      </c>
      <c r="H159" s="258" t="s">
        <v>961</v>
      </c>
      <c r="I159" s="258"/>
      <c r="J159" s="258"/>
      <c r="K159" s="268">
        <f>ROUNDDOWN(K158*250000,0)</f>
        <v>0</v>
      </c>
      <c r="L159" s="269"/>
      <c r="M159" s="52"/>
      <c r="N159" s="25" t="s">
        <v>534</v>
      </c>
      <c r="O159" s="74">
        <f>M37</f>
        <v>0</v>
      </c>
    </row>
    <row r="160" spans="2:17" ht="30" customHeight="1" x14ac:dyDescent="0.4">
      <c r="C160" s="262" t="s">
        <v>1007</v>
      </c>
      <c r="D160" s="262"/>
      <c r="E160" s="262"/>
      <c r="F160" s="116">
        <f>F159-F161</f>
        <v>0</v>
      </c>
      <c r="H160" s="258" t="s">
        <v>962</v>
      </c>
      <c r="I160" s="258"/>
      <c r="J160" s="258"/>
      <c r="K160" s="259" t="e">
        <f>ROUNDUP((G151/(G151+G152))*K159,0)</f>
        <v>#DIV/0!</v>
      </c>
      <c r="L160" s="259"/>
      <c r="N160" s="263" t="s">
        <v>994</v>
      </c>
      <c r="O160" s="259">
        <f>O159*242000</f>
        <v>0</v>
      </c>
    </row>
    <row r="161" spans="3:15" ht="30" customHeight="1" x14ac:dyDescent="0.4">
      <c r="C161" s="180" t="s">
        <v>1008</v>
      </c>
      <c r="D161" s="180"/>
      <c r="E161" s="180"/>
      <c r="F161" s="116">
        <f>ROUNDDOWN(G100*F159,0)</f>
        <v>0</v>
      </c>
      <c r="H161" s="258" t="s">
        <v>963</v>
      </c>
      <c r="I161" s="258"/>
      <c r="J161" s="258"/>
      <c r="K161" s="259" t="e">
        <f>K159-K160</f>
        <v>#DIV/0!</v>
      </c>
      <c r="L161" s="259"/>
      <c r="N161" s="263"/>
      <c r="O161" s="259"/>
    </row>
    <row r="162" spans="3:15" ht="30" customHeight="1" thickBot="1" x14ac:dyDescent="0.45">
      <c r="C162" s="4" t="s">
        <v>75</v>
      </c>
    </row>
    <row r="163" spans="3:15" ht="30" customHeight="1" thickBot="1" x14ac:dyDescent="0.45">
      <c r="C163" s="255" t="s">
        <v>76</v>
      </c>
      <c r="D163" s="255"/>
      <c r="E163" s="255"/>
      <c r="F163" s="1" t="e">
        <f>F156-F157-F158</f>
        <v>#DIV/0!</v>
      </c>
      <c r="H163" s="263" t="s">
        <v>959</v>
      </c>
      <c r="I163" s="263"/>
      <c r="J163" s="263"/>
      <c r="K163" s="264" t="e">
        <f>IF(K160&gt;=O155,O155,K160)</f>
        <v>#DIV/0!</v>
      </c>
      <c r="L163" s="264"/>
    </row>
    <row r="164" spans="3:15" ht="30" customHeight="1" x14ac:dyDescent="0.4">
      <c r="H164" s="263" t="s">
        <v>960</v>
      </c>
      <c r="I164" s="263"/>
      <c r="J164" s="263"/>
      <c r="K164" s="264" t="e">
        <f>IF(K161&gt;=O160,O160,K161)</f>
        <v>#DIV/0!</v>
      </c>
      <c r="L164" s="264"/>
    </row>
  </sheetData>
  <sheetProtection algorithmName="SHA-512" hashValue="wvNDmeBkKbP+f/3nS6oZET43CtUTbI9qqiOd4aDCEv8NsPeD7XbVjnxJSQwoIvkZORbHF6h/dUQ7PhI5wInCEw==" saltValue="PY+1k1IywOIYUpmU3OTYag==" spinCount="100000" sheet="1" selectLockedCells="1"/>
  <mergeCells count="224">
    <mergeCell ref="C103:F103"/>
    <mergeCell ref="M103:O103"/>
    <mergeCell ref="C163:E163"/>
    <mergeCell ref="C158:E158"/>
    <mergeCell ref="H158:J158"/>
    <mergeCell ref="K158:L158"/>
    <mergeCell ref="C159:E159"/>
    <mergeCell ref="H159:J159"/>
    <mergeCell ref="K159:L159"/>
    <mergeCell ref="C156:E156"/>
    <mergeCell ref="H156:J156"/>
    <mergeCell ref="K156:L156"/>
    <mergeCell ref="N160:N161"/>
    <mergeCell ref="O160:O161"/>
    <mergeCell ref="C157:E157"/>
    <mergeCell ref="H157:J157"/>
    <mergeCell ref="K157:L157"/>
    <mergeCell ref="H153:I153"/>
    <mergeCell ref="J153:K153"/>
    <mergeCell ref="H154:L154"/>
    <mergeCell ref="N158:O158"/>
    <mergeCell ref="C155:E155"/>
    <mergeCell ref="H155:J155"/>
    <mergeCell ref="K155:L155"/>
    <mergeCell ref="H161:J161"/>
    <mergeCell ref="K160:L160"/>
    <mergeCell ref="K161:L161"/>
    <mergeCell ref="D146:K146"/>
    <mergeCell ref="M146:O146"/>
    <mergeCell ref="H151:I151"/>
    <mergeCell ref="J151:K151"/>
    <mergeCell ref="L151:M151"/>
    <mergeCell ref="H152:I152"/>
    <mergeCell ref="J152:K152"/>
    <mergeCell ref="C161:E161"/>
    <mergeCell ref="D145:K145"/>
    <mergeCell ref="M145:O145"/>
    <mergeCell ref="H147:L147"/>
    <mergeCell ref="M147:O147"/>
    <mergeCell ref="H148:L148"/>
    <mergeCell ref="M148:O148"/>
    <mergeCell ref="N154:O154"/>
    <mergeCell ref="N155:N156"/>
    <mergeCell ref="H160:J160"/>
    <mergeCell ref="C160:E160"/>
    <mergeCell ref="D134:O134"/>
    <mergeCell ref="D135:E144"/>
    <mergeCell ref="M135:O135"/>
    <mergeCell ref="M136:O136"/>
    <mergeCell ref="M137:O137"/>
    <mergeCell ref="M138:O138"/>
    <mergeCell ref="M139:O139"/>
    <mergeCell ref="M140:O140"/>
    <mergeCell ref="M141:O141"/>
    <mergeCell ref="M142:O142"/>
    <mergeCell ref="M143:O143"/>
    <mergeCell ref="F144:K144"/>
    <mergeCell ref="M144:O144"/>
    <mergeCell ref="D126:E133"/>
    <mergeCell ref="M126:O126"/>
    <mergeCell ref="M127:O127"/>
    <mergeCell ref="M128:O128"/>
    <mergeCell ref="M129:O129"/>
    <mergeCell ref="M130:O130"/>
    <mergeCell ref="M131:O131"/>
    <mergeCell ref="M132:O132"/>
    <mergeCell ref="F133:K133"/>
    <mergeCell ref="M133:O133"/>
    <mergeCell ref="D119:E124"/>
    <mergeCell ref="M119:O119"/>
    <mergeCell ref="M120:O120"/>
    <mergeCell ref="M121:O121"/>
    <mergeCell ref="M122:O122"/>
    <mergeCell ref="M123:O123"/>
    <mergeCell ref="F124:K124"/>
    <mergeCell ref="M124:O124"/>
    <mergeCell ref="D125:O125"/>
    <mergeCell ref="C95:K95"/>
    <mergeCell ref="M95:O95"/>
    <mergeCell ref="B104:B146"/>
    <mergeCell ref="C104:C146"/>
    <mergeCell ref="D104:O104"/>
    <mergeCell ref="D105:E110"/>
    <mergeCell ref="M105:O105"/>
    <mergeCell ref="M106:O106"/>
    <mergeCell ref="B81:B95"/>
    <mergeCell ref="D112:E117"/>
    <mergeCell ref="M112:O112"/>
    <mergeCell ref="M113:O113"/>
    <mergeCell ref="M114:O114"/>
    <mergeCell ref="M115:O115"/>
    <mergeCell ref="M116:O116"/>
    <mergeCell ref="F117:K117"/>
    <mergeCell ref="M117:O117"/>
    <mergeCell ref="M107:O107"/>
    <mergeCell ref="M108:O108"/>
    <mergeCell ref="M109:O109"/>
    <mergeCell ref="F110:K110"/>
    <mergeCell ref="M110:O110"/>
    <mergeCell ref="D111:O111"/>
    <mergeCell ref="D118:O118"/>
    <mergeCell ref="M86:O86"/>
    <mergeCell ref="M87:O87"/>
    <mergeCell ref="M88:O88"/>
    <mergeCell ref="M84:O84"/>
    <mergeCell ref="M85:O85"/>
    <mergeCell ref="M76:O76"/>
    <mergeCell ref="C77:K77"/>
    <mergeCell ref="M77:O77"/>
    <mergeCell ref="C80:F80"/>
    <mergeCell ref="M80:O80"/>
    <mergeCell ref="C81:O81"/>
    <mergeCell ref="C82:E94"/>
    <mergeCell ref="M82:O82"/>
    <mergeCell ref="M83:O83"/>
    <mergeCell ref="M90:O90"/>
    <mergeCell ref="M91:O91"/>
    <mergeCell ref="M92:O92"/>
    <mergeCell ref="M93:O93"/>
    <mergeCell ref="M89:O89"/>
    <mergeCell ref="M94:O94"/>
    <mergeCell ref="M70:O70"/>
    <mergeCell ref="D61:K61"/>
    <mergeCell ref="M61:O61"/>
    <mergeCell ref="B63:B70"/>
    <mergeCell ref="M64:O64"/>
    <mergeCell ref="M65:O65"/>
    <mergeCell ref="M66:O66"/>
    <mergeCell ref="C70:K70"/>
    <mergeCell ref="B72:B77"/>
    <mergeCell ref="C72:O72"/>
    <mergeCell ref="C73:D76"/>
    <mergeCell ref="E73:F73"/>
    <mergeCell ref="M73:O73"/>
    <mergeCell ref="E74:F74"/>
    <mergeCell ref="M74:O74"/>
    <mergeCell ref="E75:F75"/>
    <mergeCell ref="M75:O75"/>
    <mergeCell ref="E76:K76"/>
    <mergeCell ref="D55:O55"/>
    <mergeCell ref="D56:E60"/>
    <mergeCell ref="M56:O56"/>
    <mergeCell ref="M57:O57"/>
    <mergeCell ref="M58:O58"/>
    <mergeCell ref="M59:O59"/>
    <mergeCell ref="F60:K60"/>
    <mergeCell ref="M60:O60"/>
    <mergeCell ref="M67:O67"/>
    <mergeCell ref="C63:O63"/>
    <mergeCell ref="C64:E69"/>
    <mergeCell ref="M68:O68"/>
    <mergeCell ref="F69:K69"/>
    <mergeCell ref="M69:O69"/>
    <mergeCell ref="M49:O49"/>
    <mergeCell ref="M50:O50"/>
    <mergeCell ref="M51:O51"/>
    <mergeCell ref="M52:O52"/>
    <mergeCell ref="M53:O53"/>
    <mergeCell ref="D42:D54"/>
    <mergeCell ref="E42:O42"/>
    <mergeCell ref="E43:E54"/>
    <mergeCell ref="M43:O43"/>
    <mergeCell ref="M44:O44"/>
    <mergeCell ref="M45:O45"/>
    <mergeCell ref="M46:O46"/>
    <mergeCell ref="M47:O47"/>
    <mergeCell ref="M48:O48"/>
    <mergeCell ref="F54:K54"/>
    <mergeCell ref="M54:O54"/>
    <mergeCell ref="E35:O35"/>
    <mergeCell ref="E36:E41"/>
    <mergeCell ref="M36:O36"/>
    <mergeCell ref="M37:N37"/>
    <mergeCell ref="M38:O38"/>
    <mergeCell ref="M39:O39"/>
    <mergeCell ref="M40:O40"/>
    <mergeCell ref="F41:K41"/>
    <mergeCell ref="M41:O41"/>
    <mergeCell ref="E27:O27"/>
    <mergeCell ref="E28:E34"/>
    <mergeCell ref="M28:O28"/>
    <mergeCell ref="M29:O29"/>
    <mergeCell ref="M30:O30"/>
    <mergeCell ref="M31:O31"/>
    <mergeCell ref="M32:O32"/>
    <mergeCell ref="M33:O33"/>
    <mergeCell ref="F34:K34"/>
    <mergeCell ref="M34:O34"/>
    <mergeCell ref="M11:O11"/>
    <mergeCell ref="M12:O12"/>
    <mergeCell ref="M13:O13"/>
    <mergeCell ref="E20:O20"/>
    <mergeCell ref="E21:E26"/>
    <mergeCell ref="M21:O21"/>
    <mergeCell ref="M22:O22"/>
    <mergeCell ref="M23:O23"/>
    <mergeCell ref="M24:O24"/>
    <mergeCell ref="M25:O25"/>
    <mergeCell ref="F26:K26"/>
    <mergeCell ref="M26:O26"/>
    <mergeCell ref="H163:J163"/>
    <mergeCell ref="K163:L163"/>
    <mergeCell ref="H164:J164"/>
    <mergeCell ref="K164:L164"/>
    <mergeCell ref="O155:O156"/>
    <mergeCell ref="E4:F4"/>
    <mergeCell ref="M4:O4"/>
    <mergeCell ref="B5:B61"/>
    <mergeCell ref="C5:C61"/>
    <mergeCell ref="D5:D41"/>
    <mergeCell ref="E5:O5"/>
    <mergeCell ref="E6:E19"/>
    <mergeCell ref="M6:O6"/>
    <mergeCell ref="M7:O7"/>
    <mergeCell ref="M8:O8"/>
    <mergeCell ref="M16:O16"/>
    <mergeCell ref="M14:O14"/>
    <mergeCell ref="M15:O15"/>
    <mergeCell ref="M17:O17"/>
    <mergeCell ref="M18:O18"/>
    <mergeCell ref="F19:K19"/>
    <mergeCell ref="M19:O19"/>
    <mergeCell ref="M9:O9"/>
    <mergeCell ref="M10:O10"/>
  </mergeCells>
  <phoneticPr fontId="2"/>
  <printOptions horizontalCentered="1"/>
  <pageMargins left="0.31496062992125984" right="0.31496062992125984" top="0.35433070866141736" bottom="0.35433070866141736" header="0.11811023622047245" footer="0.11811023622047245"/>
  <pageSetup paperSize="9" scale="38" fitToHeight="0" orientation="portrait" blackAndWhite="1" r:id="rId1"/>
  <rowBreaks count="1" manualBreakCount="1">
    <brk id="101"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E514"/>
  <sheetViews>
    <sheetView view="pageBreakPreview" zoomScale="85" zoomScaleNormal="115" zoomScaleSheetLayoutView="85" workbookViewId="0">
      <pane xSplit="2" ySplit="5" topLeftCell="C6" activePane="bottomRight" state="frozen"/>
      <selection pane="topRight" activeCell="C1" sqref="C1"/>
      <selection pane="bottomLeft" activeCell="A6" sqref="A6"/>
      <selection pane="bottomRight" sqref="A1:XFD1048576"/>
    </sheetView>
  </sheetViews>
  <sheetFormatPr defaultColWidth="9" defaultRowHeight="13.5" customHeight="1" x14ac:dyDescent="0.4"/>
  <cols>
    <col min="1" max="1" width="9.125" style="121" customWidth="1"/>
    <col min="2" max="2" width="60.625" style="121" customWidth="1"/>
    <col min="3" max="3" width="18.625" style="146" bestFit="1" customWidth="1"/>
    <col min="4" max="4" width="15.625" style="146" customWidth="1"/>
    <col min="5" max="5" width="60.625" style="125" customWidth="1"/>
    <col min="6" max="16384" width="9" style="121"/>
  </cols>
  <sheetData>
    <row r="1" spans="1:5" s="118" customFormat="1" ht="41.25" customHeight="1" x14ac:dyDescent="0.4">
      <c r="A1" s="270" t="s">
        <v>1122</v>
      </c>
      <c r="B1" s="271"/>
      <c r="C1" s="271"/>
      <c r="D1" s="271"/>
      <c r="E1" s="117"/>
    </row>
    <row r="2" spans="1:5" ht="13.5" customHeight="1" x14ac:dyDescent="0.4">
      <c r="A2" s="119"/>
      <c r="B2" s="119"/>
      <c r="C2" s="119"/>
      <c r="D2" s="119"/>
      <c r="E2" s="120"/>
    </row>
    <row r="3" spans="1:5" s="123" customFormat="1" ht="13.5" customHeight="1" x14ac:dyDescent="0.4">
      <c r="A3" s="121" t="s">
        <v>1123</v>
      </c>
      <c r="B3" s="121"/>
      <c r="C3" s="121"/>
      <c r="D3" s="121"/>
      <c r="E3" s="122"/>
    </row>
    <row r="4" spans="1:5" ht="13.5" customHeight="1" x14ac:dyDescent="0.4">
      <c r="A4" s="272" t="s">
        <v>1124</v>
      </c>
      <c r="B4" s="272" t="s">
        <v>1125</v>
      </c>
      <c r="C4" s="273" t="s">
        <v>1126</v>
      </c>
      <c r="D4" s="124" t="s">
        <v>1127</v>
      </c>
    </row>
    <row r="5" spans="1:5" ht="13.5" customHeight="1" x14ac:dyDescent="0.4">
      <c r="A5" s="272"/>
      <c r="B5" s="272"/>
      <c r="C5" s="273"/>
      <c r="D5" s="126" t="s">
        <v>1128</v>
      </c>
    </row>
    <row r="6" spans="1:5" ht="13.5" customHeight="1" x14ac:dyDescent="0.15">
      <c r="A6" s="127" t="s">
        <v>104</v>
      </c>
      <c r="B6" s="127" t="s">
        <v>964</v>
      </c>
      <c r="C6" s="128"/>
      <c r="D6" s="129">
        <v>4.2200000000000001E-4</v>
      </c>
      <c r="E6" s="130"/>
    </row>
    <row r="7" spans="1:5" ht="13.5" customHeight="1" x14ac:dyDescent="0.4">
      <c r="A7" s="127" t="s">
        <v>105</v>
      </c>
      <c r="B7" s="131" t="s">
        <v>558</v>
      </c>
      <c r="C7" s="128"/>
      <c r="D7" s="129">
        <v>0</v>
      </c>
      <c r="E7" s="132"/>
    </row>
    <row r="8" spans="1:5" ht="13.5" customHeight="1" x14ac:dyDescent="0.4">
      <c r="A8" s="133" t="s">
        <v>106</v>
      </c>
      <c r="B8" s="134" t="s">
        <v>559</v>
      </c>
      <c r="C8" s="135" t="s">
        <v>1010</v>
      </c>
      <c r="D8" s="129">
        <v>0</v>
      </c>
      <c r="E8" s="132"/>
    </row>
    <row r="9" spans="1:5" ht="13.5" customHeight="1" x14ac:dyDescent="0.4">
      <c r="A9" s="136" t="s">
        <v>107</v>
      </c>
      <c r="B9" s="137" t="s">
        <v>560</v>
      </c>
      <c r="C9" s="138" t="s">
        <v>1010</v>
      </c>
      <c r="D9" s="129">
        <v>3.0800000000000001E-4</v>
      </c>
      <c r="E9" s="132"/>
    </row>
    <row r="10" spans="1:5" ht="13.5" customHeight="1" x14ac:dyDescent="0.4">
      <c r="A10" s="136" t="s">
        <v>108</v>
      </c>
      <c r="B10" s="137" t="s">
        <v>1009</v>
      </c>
      <c r="C10" s="138"/>
      <c r="D10" s="139">
        <v>4.1100000000000002E-4</v>
      </c>
      <c r="E10" s="132"/>
    </row>
    <row r="11" spans="1:5" ht="13.5" customHeight="1" x14ac:dyDescent="0.4">
      <c r="A11" s="136" t="s">
        <v>109</v>
      </c>
      <c r="B11" s="137" t="s">
        <v>561</v>
      </c>
      <c r="C11" s="138" t="s">
        <v>1010</v>
      </c>
      <c r="D11" s="129">
        <v>2.9999999999999997E-4</v>
      </c>
      <c r="E11" s="132"/>
    </row>
    <row r="12" spans="1:5" ht="13.5" customHeight="1" x14ac:dyDescent="0.4">
      <c r="A12" s="136" t="s">
        <v>1129</v>
      </c>
      <c r="B12" s="137" t="s">
        <v>562</v>
      </c>
      <c r="C12" s="138" t="s">
        <v>1010</v>
      </c>
      <c r="D12" s="129">
        <v>4.1399999999999998E-4</v>
      </c>
      <c r="E12" s="132"/>
    </row>
    <row r="13" spans="1:5" ht="13.5" customHeight="1" x14ac:dyDescent="0.4">
      <c r="A13" s="136" t="s">
        <v>110</v>
      </c>
      <c r="B13" s="137" t="s">
        <v>563</v>
      </c>
      <c r="C13" s="138" t="s">
        <v>1010</v>
      </c>
      <c r="D13" s="129">
        <v>4.4499999999999997E-4</v>
      </c>
    </row>
    <row r="14" spans="1:5" ht="13.5" customHeight="1" x14ac:dyDescent="0.4">
      <c r="A14" s="136" t="s">
        <v>111</v>
      </c>
      <c r="B14" s="137" t="s">
        <v>564</v>
      </c>
      <c r="C14" s="138" t="s">
        <v>1010</v>
      </c>
      <c r="D14" s="129">
        <v>4.1899999999999999E-4</v>
      </c>
      <c r="E14" s="132"/>
    </row>
    <row r="15" spans="1:5" ht="13.5" customHeight="1" x14ac:dyDescent="0.4">
      <c r="A15" s="136" t="s">
        <v>112</v>
      </c>
      <c r="B15" s="137" t="s">
        <v>565</v>
      </c>
      <c r="C15" s="138" t="s">
        <v>1010</v>
      </c>
      <c r="D15" s="129">
        <v>3.3300000000000002E-4</v>
      </c>
      <c r="E15" s="132"/>
    </row>
    <row r="16" spans="1:5" ht="13.5" customHeight="1" x14ac:dyDescent="0.4">
      <c r="A16" s="136" t="s">
        <v>113</v>
      </c>
      <c r="B16" s="137" t="s">
        <v>566</v>
      </c>
      <c r="C16" s="138" t="s">
        <v>1010</v>
      </c>
      <c r="D16" s="129">
        <v>2.8400000000000002E-4</v>
      </c>
      <c r="E16" s="140"/>
    </row>
    <row r="17" spans="1:5" ht="13.5" customHeight="1" x14ac:dyDescent="0.4">
      <c r="A17" s="136" t="s">
        <v>114</v>
      </c>
      <c r="B17" s="137" t="s">
        <v>1130</v>
      </c>
      <c r="C17" s="138" t="s">
        <v>1010</v>
      </c>
      <c r="D17" s="129">
        <v>3.79E-4</v>
      </c>
      <c r="E17" s="140"/>
    </row>
    <row r="18" spans="1:5" ht="13.5" customHeight="1" x14ac:dyDescent="0.4">
      <c r="A18" s="136" t="s">
        <v>115</v>
      </c>
      <c r="B18" s="137" t="s">
        <v>567</v>
      </c>
      <c r="C18" s="138" t="s">
        <v>1010</v>
      </c>
      <c r="D18" s="129">
        <v>3.8699999999999997E-4</v>
      </c>
      <c r="E18" s="140"/>
    </row>
    <row r="19" spans="1:5" ht="13.5" customHeight="1" x14ac:dyDescent="0.4">
      <c r="A19" s="136" t="s">
        <v>116</v>
      </c>
      <c r="B19" s="137" t="s">
        <v>1131</v>
      </c>
      <c r="C19" s="138" t="s">
        <v>1010</v>
      </c>
      <c r="D19" s="139">
        <v>2.8499999999999999E-4</v>
      </c>
      <c r="E19" s="140"/>
    </row>
    <row r="20" spans="1:5" ht="13.5" customHeight="1" x14ac:dyDescent="0.4">
      <c r="A20" s="136" t="s">
        <v>117</v>
      </c>
      <c r="B20" s="137" t="s">
        <v>568</v>
      </c>
      <c r="C20" s="138" t="s">
        <v>1010</v>
      </c>
      <c r="D20" s="129">
        <v>4.75E-4</v>
      </c>
      <c r="E20" s="140"/>
    </row>
    <row r="21" spans="1:5" ht="13.5" customHeight="1" x14ac:dyDescent="0.4">
      <c r="A21" s="136" t="s">
        <v>118</v>
      </c>
      <c r="B21" s="137" t="s">
        <v>569</v>
      </c>
      <c r="C21" s="135" t="s">
        <v>1010</v>
      </c>
      <c r="D21" s="139">
        <v>2.4000000000000001E-4</v>
      </c>
      <c r="E21" s="140"/>
    </row>
    <row r="22" spans="1:5" ht="13.5" customHeight="1" x14ac:dyDescent="0.4">
      <c r="A22" s="136" t="s">
        <v>119</v>
      </c>
      <c r="B22" s="137" t="s">
        <v>570</v>
      </c>
      <c r="C22" s="138" t="s">
        <v>1010</v>
      </c>
      <c r="D22" s="129">
        <v>2.9799999999999998E-4</v>
      </c>
      <c r="E22" s="140"/>
    </row>
    <row r="23" spans="1:5" ht="13.5" customHeight="1" x14ac:dyDescent="0.15">
      <c r="A23" s="136" t="s">
        <v>120</v>
      </c>
      <c r="B23" s="137" t="s">
        <v>1011</v>
      </c>
      <c r="C23" s="138" t="s">
        <v>1010</v>
      </c>
      <c r="D23" s="129">
        <v>5.8699999999999996E-4</v>
      </c>
      <c r="E23" s="141"/>
    </row>
    <row r="24" spans="1:5" ht="13.5" customHeight="1" x14ac:dyDescent="0.4">
      <c r="A24" s="136" t="s">
        <v>1132</v>
      </c>
      <c r="B24" s="137" t="s">
        <v>1133</v>
      </c>
      <c r="C24" s="138"/>
      <c r="D24" s="129">
        <v>6.5300000000000004E-4</v>
      </c>
      <c r="E24" s="140" t="s">
        <v>1134</v>
      </c>
    </row>
    <row r="25" spans="1:5" ht="13.5" customHeight="1" x14ac:dyDescent="0.4">
      <c r="A25" s="136" t="s">
        <v>121</v>
      </c>
      <c r="B25" s="137" t="s">
        <v>571</v>
      </c>
      <c r="C25" s="138" t="s">
        <v>1010</v>
      </c>
      <c r="D25" s="129">
        <v>4.5899999999999999E-4</v>
      </c>
      <c r="E25" s="140"/>
    </row>
    <row r="26" spans="1:5" ht="13.5" customHeight="1" x14ac:dyDescent="0.4">
      <c r="A26" s="136" t="s">
        <v>122</v>
      </c>
      <c r="B26" s="137" t="s">
        <v>572</v>
      </c>
      <c r="C26" s="138" t="s">
        <v>1010</v>
      </c>
      <c r="D26" s="129">
        <v>2.4899999999999998E-4</v>
      </c>
      <c r="E26" s="140"/>
    </row>
    <row r="27" spans="1:5" ht="13.5" customHeight="1" x14ac:dyDescent="0.4">
      <c r="A27" s="136" t="s">
        <v>123</v>
      </c>
      <c r="B27" s="137" t="s">
        <v>573</v>
      </c>
      <c r="C27" s="138" t="s">
        <v>1010</v>
      </c>
      <c r="D27" s="139">
        <v>4.8999999999999998E-5</v>
      </c>
      <c r="E27" s="140"/>
    </row>
    <row r="28" spans="1:5" ht="13.5" customHeight="1" x14ac:dyDescent="0.4">
      <c r="A28" s="136" t="s">
        <v>124</v>
      </c>
      <c r="B28" s="137" t="s">
        <v>574</v>
      </c>
      <c r="C28" s="138" t="s">
        <v>1010</v>
      </c>
      <c r="D28" s="129">
        <v>1.0059999999999999E-3</v>
      </c>
      <c r="E28" s="140"/>
    </row>
    <row r="29" spans="1:5" ht="13.5" customHeight="1" x14ac:dyDescent="0.15">
      <c r="A29" s="136" t="s">
        <v>125</v>
      </c>
      <c r="B29" s="136" t="s">
        <v>575</v>
      </c>
      <c r="C29" s="135" t="s">
        <v>1010</v>
      </c>
      <c r="D29" s="139">
        <v>4.3300000000000001E-4</v>
      </c>
      <c r="E29" s="130"/>
    </row>
    <row r="30" spans="1:5" ht="13.5" customHeight="1" x14ac:dyDescent="0.4">
      <c r="A30" s="136" t="s">
        <v>126</v>
      </c>
      <c r="B30" s="137" t="s">
        <v>576</v>
      </c>
      <c r="C30" s="138"/>
      <c r="D30" s="139">
        <v>3.4900000000000003E-4</v>
      </c>
      <c r="E30" s="140"/>
    </row>
    <row r="31" spans="1:5" ht="13.5" customHeight="1" x14ac:dyDescent="0.4">
      <c r="A31" s="136" t="s">
        <v>127</v>
      </c>
      <c r="B31" s="142" t="s">
        <v>1135</v>
      </c>
      <c r="C31" s="138"/>
      <c r="D31" s="129">
        <v>4.64E-4</v>
      </c>
      <c r="E31" s="140"/>
    </row>
    <row r="32" spans="1:5" ht="13.5" customHeight="1" x14ac:dyDescent="0.4">
      <c r="A32" s="136" t="s">
        <v>128</v>
      </c>
      <c r="B32" s="142" t="s">
        <v>577</v>
      </c>
      <c r="C32" s="138" t="s">
        <v>1010</v>
      </c>
      <c r="D32" s="129">
        <v>3.4900000000000003E-4</v>
      </c>
      <c r="E32" s="140"/>
    </row>
    <row r="33" spans="1:5" ht="13.5" customHeight="1" x14ac:dyDescent="0.4">
      <c r="A33" s="136" t="s">
        <v>129</v>
      </c>
      <c r="B33" s="137" t="s">
        <v>578</v>
      </c>
      <c r="C33" s="138" t="s">
        <v>1010</v>
      </c>
      <c r="D33" s="139">
        <v>2.8600000000000001E-4</v>
      </c>
      <c r="E33" s="140"/>
    </row>
    <row r="34" spans="1:5" ht="13.5" customHeight="1" x14ac:dyDescent="0.4">
      <c r="A34" s="136" t="s">
        <v>130</v>
      </c>
      <c r="B34" s="137" t="s">
        <v>579</v>
      </c>
      <c r="C34" s="138" t="s">
        <v>1010</v>
      </c>
      <c r="D34" s="129">
        <v>4.7699999999999999E-4</v>
      </c>
      <c r="E34" s="140"/>
    </row>
    <row r="35" spans="1:5" ht="13.5" customHeight="1" x14ac:dyDescent="0.4">
      <c r="A35" s="136" t="s">
        <v>1012</v>
      </c>
      <c r="B35" s="137" t="s">
        <v>965</v>
      </c>
      <c r="C35" s="138"/>
      <c r="D35" s="129">
        <v>4.95E-4</v>
      </c>
      <c r="E35" s="140"/>
    </row>
    <row r="36" spans="1:5" ht="13.5" customHeight="1" x14ac:dyDescent="0.4">
      <c r="A36" s="136" t="s">
        <v>131</v>
      </c>
      <c r="B36" s="137" t="s">
        <v>580</v>
      </c>
      <c r="C36" s="138" t="s">
        <v>1010</v>
      </c>
      <c r="D36" s="129">
        <v>5.4900000000000001E-4</v>
      </c>
      <c r="E36" s="140"/>
    </row>
    <row r="37" spans="1:5" ht="13.5" customHeight="1" x14ac:dyDescent="0.15">
      <c r="A37" s="136" t="s">
        <v>132</v>
      </c>
      <c r="B37" s="136" t="s">
        <v>581</v>
      </c>
      <c r="C37" s="138" t="s">
        <v>1010</v>
      </c>
      <c r="D37" s="129">
        <v>4.2200000000000001E-4</v>
      </c>
      <c r="E37" s="130"/>
    </row>
    <row r="38" spans="1:5" ht="13.5" customHeight="1" x14ac:dyDescent="0.4">
      <c r="A38" s="136" t="s">
        <v>133</v>
      </c>
      <c r="B38" s="137" t="s">
        <v>1136</v>
      </c>
      <c r="C38" s="138" t="s">
        <v>1010</v>
      </c>
      <c r="D38" s="139">
        <v>4.9899999999999999E-4</v>
      </c>
      <c r="E38" s="140"/>
    </row>
    <row r="39" spans="1:5" ht="13.5" customHeight="1" x14ac:dyDescent="0.4">
      <c r="A39" s="136" t="s">
        <v>134</v>
      </c>
      <c r="B39" s="137" t="s">
        <v>582</v>
      </c>
      <c r="C39" s="138"/>
      <c r="D39" s="139">
        <v>4.5800000000000002E-4</v>
      </c>
      <c r="E39" s="140"/>
    </row>
    <row r="40" spans="1:5" ht="13.5" customHeight="1" x14ac:dyDescent="0.4">
      <c r="A40" s="136" t="s">
        <v>135</v>
      </c>
      <c r="B40" s="136" t="s">
        <v>583</v>
      </c>
      <c r="C40" s="138" t="s">
        <v>1010</v>
      </c>
      <c r="D40" s="129">
        <v>4.6500000000000003E-4</v>
      </c>
      <c r="E40" s="140"/>
    </row>
    <row r="41" spans="1:5" ht="13.5" customHeight="1" x14ac:dyDescent="0.4">
      <c r="A41" s="136" t="s">
        <v>136</v>
      </c>
      <c r="B41" s="137" t="s">
        <v>584</v>
      </c>
      <c r="C41" s="138" t="s">
        <v>1010</v>
      </c>
      <c r="D41" s="139">
        <v>2.1100000000000001E-4</v>
      </c>
      <c r="E41" s="140"/>
    </row>
    <row r="42" spans="1:5" ht="13.5" customHeight="1" x14ac:dyDescent="0.4">
      <c r="A42" s="136" t="s">
        <v>137</v>
      </c>
      <c r="B42" s="137" t="s">
        <v>1137</v>
      </c>
      <c r="C42" s="138" t="s">
        <v>1010</v>
      </c>
      <c r="D42" s="139">
        <v>4.8200000000000001E-4</v>
      </c>
      <c r="E42" s="140" t="s">
        <v>1138</v>
      </c>
    </row>
    <row r="43" spans="1:5" ht="13.5" customHeight="1" x14ac:dyDescent="0.4">
      <c r="A43" s="136" t="s">
        <v>138</v>
      </c>
      <c r="B43" s="137" t="s">
        <v>585</v>
      </c>
      <c r="C43" s="138"/>
      <c r="D43" s="129">
        <v>3.9800000000000002E-4</v>
      </c>
      <c r="E43" s="140"/>
    </row>
    <row r="44" spans="1:5" ht="13.5" customHeight="1" x14ac:dyDescent="0.4">
      <c r="A44" s="136" t="s">
        <v>139</v>
      </c>
      <c r="B44" s="137" t="s">
        <v>586</v>
      </c>
      <c r="C44" s="138" t="s">
        <v>1010</v>
      </c>
      <c r="D44" s="129">
        <v>8.2200000000000003E-4</v>
      </c>
      <c r="E44" s="140"/>
    </row>
    <row r="45" spans="1:5" ht="13.5" customHeight="1" x14ac:dyDescent="0.4">
      <c r="A45" s="136" t="s">
        <v>140</v>
      </c>
      <c r="B45" s="137" t="s">
        <v>587</v>
      </c>
      <c r="C45" s="138"/>
      <c r="D45" s="129">
        <v>3.3799999999999998E-4</v>
      </c>
      <c r="E45" s="140"/>
    </row>
    <row r="46" spans="1:5" ht="13.5" customHeight="1" x14ac:dyDescent="0.4">
      <c r="A46" s="136" t="s">
        <v>141</v>
      </c>
      <c r="B46" s="142" t="s">
        <v>1013</v>
      </c>
      <c r="C46" s="138" t="s">
        <v>1010</v>
      </c>
      <c r="D46" s="129">
        <v>3.8000000000000002E-5</v>
      </c>
      <c r="E46" s="143"/>
    </row>
    <row r="47" spans="1:5" ht="13.5" customHeight="1" x14ac:dyDescent="0.4">
      <c r="A47" s="136" t="s">
        <v>142</v>
      </c>
      <c r="B47" s="137" t="s">
        <v>588</v>
      </c>
      <c r="C47" s="138" t="s">
        <v>1010</v>
      </c>
      <c r="D47" s="129">
        <v>5.3799999999999996E-4</v>
      </c>
      <c r="E47" s="140"/>
    </row>
    <row r="48" spans="1:5" ht="13.5" customHeight="1" x14ac:dyDescent="0.15">
      <c r="A48" s="136" t="s">
        <v>143</v>
      </c>
      <c r="B48" s="136" t="s">
        <v>589</v>
      </c>
      <c r="C48" s="138" t="s">
        <v>1010</v>
      </c>
      <c r="D48" s="139">
        <v>4.7800000000000002E-4</v>
      </c>
      <c r="E48" s="130"/>
    </row>
    <row r="49" spans="1:5" ht="13.5" customHeight="1" x14ac:dyDescent="0.4">
      <c r="A49" s="136" t="s">
        <v>144</v>
      </c>
      <c r="B49" s="137" t="s">
        <v>590</v>
      </c>
      <c r="C49" s="138" t="s">
        <v>1010</v>
      </c>
      <c r="D49" s="129">
        <v>1.74E-4</v>
      </c>
      <c r="E49" s="140"/>
    </row>
    <row r="50" spans="1:5" ht="13.5" customHeight="1" x14ac:dyDescent="0.4">
      <c r="A50" s="136" t="s">
        <v>145</v>
      </c>
      <c r="B50" s="137" t="s">
        <v>591</v>
      </c>
      <c r="C50" s="138" t="s">
        <v>1010</v>
      </c>
      <c r="D50" s="129">
        <v>4.6799999999999999E-4</v>
      </c>
      <c r="E50" s="140"/>
    </row>
    <row r="51" spans="1:5" ht="13.5" customHeight="1" x14ac:dyDescent="0.4">
      <c r="A51" s="136" t="s">
        <v>146</v>
      </c>
      <c r="B51" s="136" t="s">
        <v>592</v>
      </c>
      <c r="C51" s="138" t="s">
        <v>1010</v>
      </c>
      <c r="D51" s="129">
        <v>4.2000000000000002E-4</v>
      </c>
      <c r="E51" s="140"/>
    </row>
    <row r="52" spans="1:5" ht="13.5" customHeight="1" x14ac:dyDescent="0.4">
      <c r="A52" s="136" t="s">
        <v>147</v>
      </c>
      <c r="B52" s="137" t="s">
        <v>593</v>
      </c>
      <c r="C52" s="138" t="s">
        <v>1010</v>
      </c>
      <c r="D52" s="139">
        <v>4.7699999999999999E-4</v>
      </c>
      <c r="E52" s="140"/>
    </row>
    <row r="53" spans="1:5" ht="13.5" customHeight="1" x14ac:dyDescent="0.4">
      <c r="A53" s="136" t="s">
        <v>148</v>
      </c>
      <c r="B53" s="137" t="s">
        <v>594</v>
      </c>
      <c r="C53" s="138" t="s">
        <v>1010</v>
      </c>
      <c r="D53" s="129">
        <v>5.2700000000000002E-4</v>
      </c>
      <c r="E53" s="140"/>
    </row>
    <row r="54" spans="1:5" ht="13.5" customHeight="1" x14ac:dyDescent="0.15">
      <c r="A54" s="136" t="s">
        <v>149</v>
      </c>
      <c r="B54" s="136" t="s">
        <v>595</v>
      </c>
      <c r="C54" s="138" t="s">
        <v>1010</v>
      </c>
      <c r="D54" s="129">
        <v>3.5399999999999999E-4</v>
      </c>
      <c r="E54" s="130"/>
    </row>
    <row r="55" spans="1:5" ht="13.5" customHeight="1" x14ac:dyDescent="0.4">
      <c r="A55" s="136" t="s">
        <v>150</v>
      </c>
      <c r="B55" s="137" t="s">
        <v>596</v>
      </c>
      <c r="C55" s="138" t="s">
        <v>1010</v>
      </c>
      <c r="D55" s="139">
        <v>4.1100000000000002E-4</v>
      </c>
      <c r="E55" s="140"/>
    </row>
    <row r="56" spans="1:5" ht="13.5" customHeight="1" x14ac:dyDescent="0.4">
      <c r="A56" s="136" t="s">
        <v>151</v>
      </c>
      <c r="B56" s="137" t="s">
        <v>597</v>
      </c>
      <c r="C56" s="138" t="s">
        <v>1010</v>
      </c>
      <c r="D56" s="129">
        <v>4.1800000000000002E-4</v>
      </c>
      <c r="E56" s="140"/>
    </row>
    <row r="57" spans="1:5" ht="13.5" customHeight="1" x14ac:dyDescent="0.4">
      <c r="A57" s="136" t="s">
        <v>152</v>
      </c>
      <c r="B57" s="137" t="s">
        <v>598</v>
      </c>
      <c r="C57" s="138" t="s">
        <v>1010</v>
      </c>
      <c r="D57" s="129">
        <v>5.2400000000000005E-4</v>
      </c>
      <c r="E57" s="140"/>
    </row>
    <row r="58" spans="1:5" ht="13.5" customHeight="1" x14ac:dyDescent="0.4">
      <c r="A58" s="136" t="s">
        <v>153</v>
      </c>
      <c r="B58" s="137" t="s">
        <v>599</v>
      </c>
      <c r="C58" s="138"/>
      <c r="D58" s="129">
        <v>3.9800000000000002E-4</v>
      </c>
      <c r="E58" s="140"/>
    </row>
    <row r="59" spans="1:5" ht="13.5" customHeight="1" x14ac:dyDescent="0.15">
      <c r="A59" s="136" t="s">
        <v>154</v>
      </c>
      <c r="B59" s="142" t="s">
        <v>600</v>
      </c>
      <c r="C59" s="138" t="s">
        <v>1010</v>
      </c>
      <c r="D59" s="129">
        <v>1.3300000000000001E-4</v>
      </c>
      <c r="E59" s="130"/>
    </row>
    <row r="60" spans="1:5" ht="13.5" customHeight="1" x14ac:dyDescent="0.4">
      <c r="A60" s="136" t="s">
        <v>155</v>
      </c>
      <c r="B60" s="137" t="s">
        <v>601</v>
      </c>
      <c r="C60" s="138" t="s">
        <v>1010</v>
      </c>
      <c r="D60" s="129">
        <v>2.14E-4</v>
      </c>
      <c r="E60" s="140"/>
    </row>
    <row r="61" spans="1:5" ht="13.5" customHeight="1" x14ac:dyDescent="0.15">
      <c r="A61" s="136" t="s">
        <v>156</v>
      </c>
      <c r="B61" s="136" t="s">
        <v>602</v>
      </c>
      <c r="C61" s="138" t="s">
        <v>1010</v>
      </c>
      <c r="D61" s="129">
        <v>4.2200000000000001E-4</v>
      </c>
      <c r="E61" s="130"/>
    </row>
    <row r="62" spans="1:5" ht="13.5" customHeight="1" x14ac:dyDescent="0.15">
      <c r="A62" s="136" t="s">
        <v>157</v>
      </c>
      <c r="B62" s="136" t="s">
        <v>603</v>
      </c>
      <c r="C62" s="138" t="s">
        <v>1010</v>
      </c>
      <c r="D62" s="129">
        <v>3.8099999999999999E-4</v>
      </c>
      <c r="E62" s="130"/>
    </row>
    <row r="63" spans="1:5" ht="13.5" customHeight="1" x14ac:dyDescent="0.15">
      <c r="A63" s="136" t="s">
        <v>158</v>
      </c>
      <c r="B63" s="136" t="s">
        <v>604</v>
      </c>
      <c r="C63" s="138"/>
      <c r="D63" s="129">
        <v>4.1899999999999999E-4</v>
      </c>
      <c r="E63" s="130"/>
    </row>
    <row r="64" spans="1:5" ht="13.5" customHeight="1" x14ac:dyDescent="0.4">
      <c r="A64" s="136" t="s">
        <v>159</v>
      </c>
      <c r="B64" s="137" t="s">
        <v>605</v>
      </c>
      <c r="C64" s="138"/>
      <c r="D64" s="129">
        <v>5.2899999999999996E-4</v>
      </c>
      <c r="E64" s="140"/>
    </row>
    <row r="65" spans="1:5" ht="13.5" customHeight="1" x14ac:dyDescent="0.4">
      <c r="A65" s="136" t="s">
        <v>160</v>
      </c>
      <c r="B65" s="137" t="s">
        <v>606</v>
      </c>
      <c r="C65" s="138" t="s">
        <v>1010</v>
      </c>
      <c r="D65" s="129">
        <v>5.44E-4</v>
      </c>
      <c r="E65" s="140"/>
    </row>
    <row r="66" spans="1:5" ht="13.5" customHeight="1" x14ac:dyDescent="0.4">
      <c r="A66" s="136" t="s">
        <v>161</v>
      </c>
      <c r="B66" s="137" t="s">
        <v>1014</v>
      </c>
      <c r="C66" s="138" t="s">
        <v>1010</v>
      </c>
      <c r="D66" s="139">
        <v>4.0200000000000001E-4</v>
      </c>
      <c r="E66" s="140"/>
    </row>
    <row r="67" spans="1:5" ht="13.5" customHeight="1" x14ac:dyDescent="0.4">
      <c r="A67" s="136" t="s">
        <v>162</v>
      </c>
      <c r="B67" s="137" t="s">
        <v>607</v>
      </c>
      <c r="C67" s="138"/>
      <c r="D67" s="129">
        <v>5.8799999999999998E-4</v>
      </c>
      <c r="E67" s="140"/>
    </row>
    <row r="68" spans="1:5" ht="13.5" customHeight="1" x14ac:dyDescent="0.15">
      <c r="A68" s="136" t="s">
        <v>163</v>
      </c>
      <c r="B68" s="136" t="s">
        <v>608</v>
      </c>
      <c r="C68" s="138"/>
      <c r="D68" s="129">
        <v>5.6099999999999998E-4</v>
      </c>
      <c r="E68" s="130"/>
    </row>
    <row r="69" spans="1:5" ht="13.5" customHeight="1" x14ac:dyDescent="0.4">
      <c r="A69" s="136" t="s">
        <v>164</v>
      </c>
      <c r="B69" s="137" t="s">
        <v>1015</v>
      </c>
      <c r="C69" s="138" t="s">
        <v>1010</v>
      </c>
      <c r="D69" s="129">
        <v>4.1300000000000001E-4</v>
      </c>
      <c r="E69" s="140"/>
    </row>
    <row r="70" spans="1:5" ht="13.5" customHeight="1" x14ac:dyDescent="0.4">
      <c r="A70" s="136" t="s">
        <v>165</v>
      </c>
      <c r="B70" s="142" t="s">
        <v>609</v>
      </c>
      <c r="C70" s="138" t="s">
        <v>1010</v>
      </c>
      <c r="D70" s="129">
        <v>3.3599999999999998E-4</v>
      </c>
      <c r="E70" s="140"/>
    </row>
    <row r="71" spans="1:5" ht="13.5" customHeight="1" x14ac:dyDescent="0.4">
      <c r="A71" s="136" t="s">
        <v>166</v>
      </c>
      <c r="B71" s="137" t="s">
        <v>610</v>
      </c>
      <c r="C71" s="138" t="s">
        <v>1010</v>
      </c>
      <c r="D71" s="139">
        <v>4.1399999999999998E-4</v>
      </c>
      <c r="E71" s="140"/>
    </row>
    <row r="72" spans="1:5" ht="13.5" customHeight="1" x14ac:dyDescent="0.4">
      <c r="A72" s="136" t="s">
        <v>167</v>
      </c>
      <c r="B72" s="137" t="s">
        <v>611</v>
      </c>
      <c r="C72" s="138" t="s">
        <v>1010</v>
      </c>
      <c r="D72" s="129">
        <v>5.1400000000000003E-4</v>
      </c>
      <c r="E72" s="140"/>
    </row>
    <row r="73" spans="1:5" ht="13.5" customHeight="1" x14ac:dyDescent="0.4">
      <c r="A73" s="136" t="s">
        <v>168</v>
      </c>
      <c r="B73" s="144" t="s">
        <v>612</v>
      </c>
      <c r="C73" s="138" t="s">
        <v>1010</v>
      </c>
      <c r="D73" s="129">
        <v>1.5E-5</v>
      </c>
      <c r="E73" s="140"/>
    </row>
    <row r="74" spans="1:5" ht="13.5" customHeight="1" x14ac:dyDescent="0.4">
      <c r="A74" s="136" t="s">
        <v>169</v>
      </c>
      <c r="B74" s="137" t="s">
        <v>613</v>
      </c>
      <c r="C74" s="138" t="s">
        <v>1010</v>
      </c>
      <c r="D74" s="129">
        <v>3.9199999999999999E-4</v>
      </c>
      <c r="E74" s="140"/>
    </row>
    <row r="75" spans="1:5" ht="13.5" customHeight="1" x14ac:dyDescent="0.15">
      <c r="A75" s="136" t="s">
        <v>170</v>
      </c>
      <c r="B75" s="136" t="s">
        <v>614</v>
      </c>
      <c r="C75" s="138" t="s">
        <v>1010</v>
      </c>
      <c r="D75" s="139">
        <v>5.13E-4</v>
      </c>
      <c r="E75" s="130"/>
    </row>
    <row r="76" spans="1:5" ht="13.5" customHeight="1" x14ac:dyDescent="0.4">
      <c r="A76" s="136" t="s">
        <v>171</v>
      </c>
      <c r="B76" s="137" t="s">
        <v>615</v>
      </c>
      <c r="C76" s="138" t="s">
        <v>1010</v>
      </c>
      <c r="D76" s="129">
        <v>5.2999999999999998E-4</v>
      </c>
      <c r="E76" s="140"/>
    </row>
    <row r="77" spans="1:5" ht="13.5" customHeight="1" x14ac:dyDescent="0.15">
      <c r="A77" s="136" t="s">
        <v>172</v>
      </c>
      <c r="B77" s="137" t="s">
        <v>616</v>
      </c>
      <c r="C77" s="138"/>
      <c r="D77" s="129">
        <v>7.3999999999999999E-4</v>
      </c>
      <c r="E77" s="130"/>
    </row>
    <row r="78" spans="1:5" ht="13.5" customHeight="1" x14ac:dyDescent="0.15">
      <c r="A78" s="136" t="s">
        <v>173</v>
      </c>
      <c r="B78" s="136" t="s">
        <v>617</v>
      </c>
      <c r="C78" s="138" t="s">
        <v>1010</v>
      </c>
      <c r="D78" s="129">
        <v>1.63E-4</v>
      </c>
      <c r="E78" s="130"/>
    </row>
    <row r="79" spans="1:5" ht="13.5" customHeight="1" x14ac:dyDescent="0.4">
      <c r="A79" s="136" t="s">
        <v>174</v>
      </c>
      <c r="B79" s="137" t="s">
        <v>618</v>
      </c>
      <c r="C79" s="138" t="s">
        <v>1010</v>
      </c>
      <c r="D79" s="129">
        <v>5.3700000000000004E-4</v>
      </c>
      <c r="E79" s="140"/>
    </row>
    <row r="80" spans="1:5" ht="13.5" customHeight="1" x14ac:dyDescent="0.4">
      <c r="A80" s="136" t="s">
        <v>175</v>
      </c>
      <c r="B80" s="137" t="s">
        <v>619</v>
      </c>
      <c r="C80" s="138"/>
      <c r="D80" s="129">
        <v>4.0900000000000002E-4</v>
      </c>
      <c r="E80" s="140"/>
    </row>
    <row r="81" spans="1:5" ht="13.5" customHeight="1" x14ac:dyDescent="0.4">
      <c r="A81" s="136" t="s">
        <v>176</v>
      </c>
      <c r="B81" s="137" t="s">
        <v>620</v>
      </c>
      <c r="C81" s="138"/>
      <c r="D81" s="129">
        <v>4.2900000000000002E-4</v>
      </c>
      <c r="E81" s="140"/>
    </row>
    <row r="82" spans="1:5" ht="13.5" customHeight="1" x14ac:dyDescent="0.4">
      <c r="A82" s="136" t="s">
        <v>177</v>
      </c>
      <c r="B82" s="137" t="s">
        <v>621</v>
      </c>
      <c r="C82" s="138" t="s">
        <v>1010</v>
      </c>
      <c r="D82" s="129">
        <v>1.65E-4</v>
      </c>
      <c r="E82" s="140"/>
    </row>
    <row r="83" spans="1:5" ht="13.5" customHeight="1" x14ac:dyDescent="0.4">
      <c r="A83" s="136" t="s">
        <v>178</v>
      </c>
      <c r="B83" s="144" t="s">
        <v>622</v>
      </c>
      <c r="C83" s="138"/>
      <c r="D83" s="129">
        <v>1.2019999999999999E-3</v>
      </c>
      <c r="E83" s="140"/>
    </row>
    <row r="84" spans="1:5" ht="13.5" customHeight="1" x14ac:dyDescent="0.4">
      <c r="A84" s="136" t="s">
        <v>179</v>
      </c>
      <c r="B84" s="137" t="s">
        <v>895</v>
      </c>
      <c r="C84" s="135" t="s">
        <v>1010</v>
      </c>
      <c r="D84" s="129">
        <v>6.1600000000000001E-4</v>
      </c>
      <c r="E84" s="140"/>
    </row>
    <row r="85" spans="1:5" ht="13.5" customHeight="1" x14ac:dyDescent="0.4">
      <c r="A85" s="136" t="s">
        <v>180</v>
      </c>
      <c r="B85" s="137" t="s">
        <v>623</v>
      </c>
      <c r="C85" s="138" t="s">
        <v>1010</v>
      </c>
      <c r="D85" s="129">
        <v>3.5199999999999999E-4</v>
      </c>
      <c r="E85" s="140"/>
    </row>
    <row r="86" spans="1:5" ht="13.5" customHeight="1" x14ac:dyDescent="0.4">
      <c r="A86" s="136" t="s">
        <v>181</v>
      </c>
      <c r="B86" s="136" t="s">
        <v>624</v>
      </c>
      <c r="C86" s="138" t="s">
        <v>1010</v>
      </c>
      <c r="D86" s="129">
        <v>4.5399999999999998E-4</v>
      </c>
      <c r="E86" s="140"/>
    </row>
    <row r="87" spans="1:5" ht="13.5" customHeight="1" x14ac:dyDescent="0.4">
      <c r="A87" s="136" t="s">
        <v>182</v>
      </c>
      <c r="B87" s="137" t="s">
        <v>625</v>
      </c>
      <c r="C87" s="138"/>
      <c r="D87" s="129">
        <v>6.29E-4</v>
      </c>
      <c r="E87" s="140"/>
    </row>
    <row r="88" spans="1:5" ht="13.5" customHeight="1" x14ac:dyDescent="0.4">
      <c r="A88" s="136" t="s">
        <v>183</v>
      </c>
      <c r="B88" s="137" t="s">
        <v>1139</v>
      </c>
      <c r="C88" s="138" t="s">
        <v>1010</v>
      </c>
      <c r="D88" s="129">
        <v>1.18E-4</v>
      </c>
      <c r="E88" s="140" t="s">
        <v>1140</v>
      </c>
    </row>
    <row r="89" spans="1:5" ht="13.5" customHeight="1" x14ac:dyDescent="0.4">
      <c r="A89" s="136" t="s">
        <v>184</v>
      </c>
      <c r="B89" s="137" t="s">
        <v>626</v>
      </c>
      <c r="C89" s="138" t="s">
        <v>1010</v>
      </c>
      <c r="D89" s="129">
        <v>3.6900000000000002E-4</v>
      </c>
      <c r="E89" s="140"/>
    </row>
    <row r="90" spans="1:5" ht="13.5" customHeight="1" x14ac:dyDescent="0.4">
      <c r="A90" s="136" t="s">
        <v>185</v>
      </c>
      <c r="B90" s="137" t="s">
        <v>1016</v>
      </c>
      <c r="C90" s="138" t="s">
        <v>1010</v>
      </c>
      <c r="D90" s="129">
        <v>3.9100000000000002E-4</v>
      </c>
      <c r="E90" s="140"/>
    </row>
    <row r="91" spans="1:5" ht="13.5" customHeight="1" x14ac:dyDescent="0.4">
      <c r="A91" s="136" t="s">
        <v>186</v>
      </c>
      <c r="B91" s="136" t="s">
        <v>627</v>
      </c>
      <c r="C91" s="138"/>
      <c r="D91" s="129">
        <v>3.2299999999999999E-4</v>
      </c>
      <c r="E91" s="140"/>
    </row>
    <row r="92" spans="1:5" ht="13.5" customHeight="1" x14ac:dyDescent="0.4">
      <c r="A92" s="136" t="s">
        <v>187</v>
      </c>
      <c r="B92" s="137" t="s">
        <v>628</v>
      </c>
      <c r="C92" s="138" t="s">
        <v>1010</v>
      </c>
      <c r="D92" s="129">
        <v>5.6800000000000004E-4</v>
      </c>
      <c r="E92" s="140"/>
    </row>
    <row r="93" spans="1:5" ht="13.5" customHeight="1" x14ac:dyDescent="0.4">
      <c r="A93" s="136" t="s">
        <v>188</v>
      </c>
      <c r="B93" s="137" t="s">
        <v>1017</v>
      </c>
      <c r="C93" s="138" t="s">
        <v>1010</v>
      </c>
      <c r="D93" s="139">
        <v>4.8700000000000002E-4</v>
      </c>
      <c r="E93" s="140"/>
    </row>
    <row r="94" spans="1:5" ht="13.5" customHeight="1" x14ac:dyDescent="0.4">
      <c r="A94" s="136" t="s">
        <v>189</v>
      </c>
      <c r="B94" s="137" t="s">
        <v>629</v>
      </c>
      <c r="C94" s="138" t="s">
        <v>1010</v>
      </c>
      <c r="D94" s="129">
        <v>6.0000000000000002E-5</v>
      </c>
      <c r="E94" s="140"/>
    </row>
    <row r="95" spans="1:5" ht="13.5" customHeight="1" x14ac:dyDescent="0.4">
      <c r="A95" s="136" t="s">
        <v>190</v>
      </c>
      <c r="B95" s="137" t="s">
        <v>630</v>
      </c>
      <c r="C95" s="138" t="s">
        <v>1010</v>
      </c>
      <c r="D95" s="129">
        <v>4.1599999999999997E-4</v>
      </c>
      <c r="E95" s="140"/>
    </row>
    <row r="96" spans="1:5" ht="13.5" customHeight="1" x14ac:dyDescent="0.4">
      <c r="A96" s="136" t="s">
        <v>191</v>
      </c>
      <c r="B96" s="137" t="s">
        <v>1018</v>
      </c>
      <c r="C96" s="138" t="s">
        <v>1010</v>
      </c>
      <c r="D96" s="129">
        <v>0</v>
      </c>
      <c r="E96" s="140"/>
    </row>
    <row r="97" spans="1:5" ht="13.5" customHeight="1" x14ac:dyDescent="0.4">
      <c r="A97" s="136" t="s">
        <v>192</v>
      </c>
      <c r="B97" s="137" t="s">
        <v>631</v>
      </c>
      <c r="C97" s="138"/>
      <c r="D97" s="129">
        <v>4.1899999999999999E-4</v>
      </c>
      <c r="E97" s="140"/>
    </row>
    <row r="98" spans="1:5" ht="13.5" customHeight="1" x14ac:dyDescent="0.4">
      <c r="A98" s="136" t="s">
        <v>193</v>
      </c>
      <c r="B98" s="137" t="s">
        <v>632</v>
      </c>
      <c r="C98" s="138" t="s">
        <v>1010</v>
      </c>
      <c r="D98" s="139">
        <v>4.8999999999999998E-4</v>
      </c>
      <c r="E98" s="140"/>
    </row>
    <row r="99" spans="1:5" ht="13.5" customHeight="1" x14ac:dyDescent="0.15">
      <c r="A99" s="136" t="s">
        <v>194</v>
      </c>
      <c r="B99" s="136" t="s">
        <v>633</v>
      </c>
      <c r="C99" s="138" t="s">
        <v>1010</v>
      </c>
      <c r="D99" s="129">
        <v>4.1899999999999999E-4</v>
      </c>
      <c r="E99" s="130"/>
    </row>
    <row r="100" spans="1:5" ht="13.5" customHeight="1" x14ac:dyDescent="0.4">
      <c r="A100" s="136" t="s">
        <v>195</v>
      </c>
      <c r="B100" s="137" t="s">
        <v>634</v>
      </c>
      <c r="C100" s="138" t="s">
        <v>1010</v>
      </c>
      <c r="D100" s="129">
        <v>2.13E-4</v>
      </c>
      <c r="E100" s="140"/>
    </row>
    <row r="101" spans="1:5" ht="13.5" customHeight="1" x14ac:dyDescent="0.4">
      <c r="A101" s="136" t="s">
        <v>196</v>
      </c>
      <c r="B101" s="137" t="s">
        <v>635</v>
      </c>
      <c r="C101" s="138" t="s">
        <v>1010</v>
      </c>
      <c r="D101" s="139">
        <v>4.8299999999999998E-4</v>
      </c>
      <c r="E101" s="140"/>
    </row>
    <row r="102" spans="1:5" ht="13.5" customHeight="1" x14ac:dyDescent="0.4">
      <c r="A102" s="136" t="s">
        <v>197</v>
      </c>
      <c r="B102" s="137" t="s">
        <v>636</v>
      </c>
      <c r="C102" s="138" t="s">
        <v>1010</v>
      </c>
      <c r="D102" s="129">
        <v>4.57E-4</v>
      </c>
      <c r="E102" s="140"/>
    </row>
    <row r="103" spans="1:5" ht="13.5" customHeight="1" x14ac:dyDescent="0.4">
      <c r="A103" s="136" t="s">
        <v>198</v>
      </c>
      <c r="B103" s="137" t="s">
        <v>637</v>
      </c>
      <c r="C103" s="138"/>
      <c r="D103" s="129">
        <v>5.7700000000000004E-4</v>
      </c>
      <c r="E103" s="140"/>
    </row>
    <row r="104" spans="1:5" ht="13.5" customHeight="1" x14ac:dyDescent="0.15">
      <c r="A104" s="136" t="s">
        <v>199</v>
      </c>
      <c r="B104" s="136" t="s">
        <v>638</v>
      </c>
      <c r="C104" s="138" t="s">
        <v>1010</v>
      </c>
      <c r="D104" s="129">
        <v>4.37E-4</v>
      </c>
      <c r="E104" s="130"/>
    </row>
    <row r="105" spans="1:5" ht="13.5" customHeight="1" x14ac:dyDescent="0.4">
      <c r="A105" s="136" t="s">
        <v>200</v>
      </c>
      <c r="B105" s="137" t="s">
        <v>639</v>
      </c>
      <c r="C105" s="138"/>
      <c r="D105" s="129">
        <v>4.2200000000000001E-4</v>
      </c>
      <c r="E105" s="140"/>
    </row>
    <row r="106" spans="1:5" ht="13.5" customHeight="1" x14ac:dyDescent="0.4">
      <c r="A106" s="136" t="s">
        <v>201</v>
      </c>
      <c r="B106" s="137" t="s">
        <v>640</v>
      </c>
      <c r="C106" s="138" t="s">
        <v>1010</v>
      </c>
      <c r="D106" s="129">
        <v>5.2099999999999998E-4</v>
      </c>
      <c r="E106" s="140"/>
    </row>
    <row r="107" spans="1:5" ht="13.5" customHeight="1" x14ac:dyDescent="0.4">
      <c r="A107" s="136" t="s">
        <v>202</v>
      </c>
      <c r="B107" s="137" t="s">
        <v>896</v>
      </c>
      <c r="C107" s="138" t="s">
        <v>1010</v>
      </c>
      <c r="D107" s="129">
        <v>3.8699999999999997E-4</v>
      </c>
      <c r="E107" s="140"/>
    </row>
    <row r="108" spans="1:5" ht="13.5" customHeight="1" x14ac:dyDescent="0.4">
      <c r="A108" s="136" t="s">
        <v>203</v>
      </c>
      <c r="B108" s="137" t="s">
        <v>641</v>
      </c>
      <c r="C108" s="138"/>
      <c r="D108" s="129">
        <v>4.1899999999999999E-4</v>
      </c>
      <c r="E108" s="140"/>
    </row>
    <row r="109" spans="1:5" ht="13.5" customHeight="1" x14ac:dyDescent="0.4">
      <c r="A109" s="136" t="s">
        <v>204</v>
      </c>
      <c r="B109" s="137" t="s">
        <v>642</v>
      </c>
      <c r="C109" s="138"/>
      <c r="D109" s="129">
        <v>4.1899999999999999E-4</v>
      </c>
      <c r="E109" s="140"/>
    </row>
    <row r="110" spans="1:5" ht="13.5" customHeight="1" x14ac:dyDescent="0.4">
      <c r="A110" s="136" t="s">
        <v>205</v>
      </c>
      <c r="B110" s="137" t="s">
        <v>643</v>
      </c>
      <c r="C110" s="138" t="s">
        <v>1010</v>
      </c>
      <c r="D110" s="129">
        <v>5.4100000000000003E-4</v>
      </c>
      <c r="E110" s="140"/>
    </row>
    <row r="111" spans="1:5" ht="13.5" customHeight="1" x14ac:dyDescent="0.4">
      <c r="A111" s="136" t="s">
        <v>206</v>
      </c>
      <c r="B111" s="137" t="s">
        <v>1141</v>
      </c>
      <c r="C111" s="138" t="s">
        <v>1010</v>
      </c>
      <c r="D111" s="129">
        <v>4.5399999999999998E-4</v>
      </c>
      <c r="E111" s="140"/>
    </row>
    <row r="112" spans="1:5" ht="13.5" customHeight="1" x14ac:dyDescent="0.4">
      <c r="A112" s="136" t="s">
        <v>207</v>
      </c>
      <c r="B112" s="137" t="s">
        <v>644</v>
      </c>
      <c r="C112" s="138" t="s">
        <v>1010</v>
      </c>
      <c r="D112" s="129">
        <v>4.1300000000000001E-4</v>
      </c>
      <c r="E112" s="140"/>
    </row>
    <row r="113" spans="1:5" ht="13.5" customHeight="1" x14ac:dyDescent="0.4">
      <c r="A113" s="136" t="s">
        <v>208</v>
      </c>
      <c r="B113" s="137" t="s">
        <v>645</v>
      </c>
      <c r="C113" s="138"/>
      <c r="D113" s="129">
        <v>4.1899999999999999E-4</v>
      </c>
      <c r="E113" s="140"/>
    </row>
    <row r="114" spans="1:5" ht="13.5" customHeight="1" x14ac:dyDescent="0.4">
      <c r="A114" s="136" t="s">
        <v>209</v>
      </c>
      <c r="B114" s="137" t="s">
        <v>646</v>
      </c>
      <c r="C114" s="138" t="s">
        <v>1010</v>
      </c>
      <c r="D114" s="129">
        <v>2.9100000000000003E-4</v>
      </c>
      <c r="E114" s="140"/>
    </row>
    <row r="115" spans="1:5" ht="13.5" customHeight="1" x14ac:dyDescent="0.4">
      <c r="A115" s="136" t="s">
        <v>210</v>
      </c>
      <c r="B115" s="137" t="s">
        <v>1142</v>
      </c>
      <c r="C115" s="138"/>
      <c r="D115" s="129">
        <v>7.1599999999999995E-4</v>
      </c>
      <c r="E115" s="140" t="s">
        <v>1143</v>
      </c>
    </row>
    <row r="116" spans="1:5" ht="13.5" customHeight="1" x14ac:dyDescent="0.4">
      <c r="A116" s="136" t="s">
        <v>211</v>
      </c>
      <c r="B116" s="137" t="s">
        <v>647</v>
      </c>
      <c r="C116" s="138" t="s">
        <v>1010</v>
      </c>
      <c r="D116" s="129">
        <v>3.8299999999999999E-4</v>
      </c>
      <c r="E116" s="140"/>
    </row>
    <row r="117" spans="1:5" ht="13.5" customHeight="1" x14ac:dyDescent="0.4">
      <c r="A117" s="136" t="s">
        <v>212</v>
      </c>
      <c r="B117" s="137" t="s">
        <v>648</v>
      </c>
      <c r="C117" s="138"/>
      <c r="D117" s="129">
        <v>4.1899999999999999E-4</v>
      </c>
      <c r="E117" s="140"/>
    </row>
    <row r="118" spans="1:5" ht="13.5" customHeight="1" x14ac:dyDescent="0.4">
      <c r="A118" s="136" t="s">
        <v>213</v>
      </c>
      <c r="B118" s="137" t="s">
        <v>649</v>
      </c>
      <c r="C118" s="138" t="s">
        <v>1010</v>
      </c>
      <c r="D118" s="139">
        <v>0</v>
      </c>
      <c r="E118" s="140"/>
    </row>
    <row r="119" spans="1:5" ht="13.5" customHeight="1" x14ac:dyDescent="0.4">
      <c r="A119" s="136" t="s">
        <v>214</v>
      </c>
      <c r="B119" s="144" t="s">
        <v>1144</v>
      </c>
      <c r="C119" s="138" t="s">
        <v>1010</v>
      </c>
      <c r="D119" s="129">
        <v>3.2499999999999999E-4</v>
      </c>
      <c r="E119" s="140"/>
    </row>
    <row r="120" spans="1:5" ht="13.5" customHeight="1" x14ac:dyDescent="0.4">
      <c r="A120" s="136" t="s">
        <v>215</v>
      </c>
      <c r="B120" s="137" t="s">
        <v>1019</v>
      </c>
      <c r="C120" s="138" t="s">
        <v>1010</v>
      </c>
      <c r="D120" s="139">
        <v>3.6299999999999999E-4</v>
      </c>
      <c r="E120" s="140"/>
    </row>
    <row r="121" spans="1:5" ht="13.5" customHeight="1" x14ac:dyDescent="0.4">
      <c r="A121" s="136" t="s">
        <v>216</v>
      </c>
      <c r="B121" s="137" t="s">
        <v>650</v>
      </c>
      <c r="C121" s="138"/>
      <c r="D121" s="129">
        <v>6.1600000000000001E-4</v>
      </c>
      <c r="E121" s="140"/>
    </row>
    <row r="122" spans="1:5" ht="13.5" customHeight="1" x14ac:dyDescent="0.4">
      <c r="A122" s="136" t="s">
        <v>217</v>
      </c>
      <c r="B122" s="137" t="s">
        <v>651</v>
      </c>
      <c r="C122" s="138"/>
      <c r="D122" s="129">
        <v>6.4800000000000003E-4</v>
      </c>
      <c r="E122" s="140"/>
    </row>
    <row r="123" spans="1:5" ht="13.5" customHeight="1" x14ac:dyDescent="0.4">
      <c r="A123" s="136" t="s">
        <v>218</v>
      </c>
      <c r="B123" s="137" t="s">
        <v>652</v>
      </c>
      <c r="C123" s="138" t="s">
        <v>1010</v>
      </c>
      <c r="D123" s="129">
        <v>5.0600000000000005E-4</v>
      </c>
      <c r="E123" s="140"/>
    </row>
    <row r="124" spans="1:5" ht="13.5" customHeight="1" x14ac:dyDescent="0.4">
      <c r="A124" s="136" t="s">
        <v>219</v>
      </c>
      <c r="B124" s="137" t="s">
        <v>653</v>
      </c>
      <c r="C124" s="138"/>
      <c r="D124" s="129">
        <v>5.7600000000000001E-4</v>
      </c>
      <c r="E124" s="140"/>
    </row>
    <row r="125" spans="1:5" ht="13.5" customHeight="1" x14ac:dyDescent="0.4">
      <c r="A125" s="136" t="s">
        <v>220</v>
      </c>
      <c r="B125" s="137" t="s">
        <v>1020</v>
      </c>
      <c r="C125" s="138" t="s">
        <v>1010</v>
      </c>
      <c r="D125" s="129">
        <v>3.9199999999999999E-4</v>
      </c>
      <c r="E125" s="140"/>
    </row>
    <row r="126" spans="1:5" ht="13.5" customHeight="1" x14ac:dyDescent="0.15">
      <c r="A126" s="136" t="s">
        <v>221</v>
      </c>
      <c r="B126" s="144" t="s">
        <v>654</v>
      </c>
      <c r="C126" s="138" t="s">
        <v>1010</v>
      </c>
      <c r="D126" s="129">
        <v>4.2200000000000001E-4</v>
      </c>
      <c r="E126" s="130"/>
    </row>
    <row r="127" spans="1:5" ht="13.5" customHeight="1" x14ac:dyDescent="0.4">
      <c r="A127" s="136" t="s">
        <v>222</v>
      </c>
      <c r="B127" s="137" t="s">
        <v>655</v>
      </c>
      <c r="C127" s="138" t="s">
        <v>1010</v>
      </c>
      <c r="D127" s="129">
        <v>4.7699999999999999E-4</v>
      </c>
      <c r="E127" s="140"/>
    </row>
    <row r="128" spans="1:5" ht="13.5" customHeight="1" x14ac:dyDescent="0.4">
      <c r="A128" s="136" t="s">
        <v>223</v>
      </c>
      <c r="B128" s="137" t="s">
        <v>656</v>
      </c>
      <c r="C128" s="138" t="s">
        <v>1010</v>
      </c>
      <c r="D128" s="139">
        <v>4.95E-4</v>
      </c>
      <c r="E128" s="140"/>
    </row>
    <row r="129" spans="1:5" ht="13.5" customHeight="1" x14ac:dyDescent="0.4">
      <c r="A129" s="136" t="s">
        <v>224</v>
      </c>
      <c r="B129" s="137" t="s">
        <v>657</v>
      </c>
      <c r="C129" s="138"/>
      <c r="D129" s="139">
        <v>3.7100000000000002E-4</v>
      </c>
      <c r="E129" s="140"/>
    </row>
    <row r="130" spans="1:5" ht="13.5" customHeight="1" x14ac:dyDescent="0.4">
      <c r="A130" s="136" t="s">
        <v>225</v>
      </c>
      <c r="B130" s="142" t="s">
        <v>1021</v>
      </c>
      <c r="C130" s="138" t="s">
        <v>1010</v>
      </c>
      <c r="D130" s="129">
        <v>6.2E-4</v>
      </c>
      <c r="E130" s="140"/>
    </row>
    <row r="131" spans="1:5" ht="13.5" customHeight="1" x14ac:dyDescent="0.4">
      <c r="A131" s="136" t="s">
        <v>226</v>
      </c>
      <c r="B131" s="137" t="s">
        <v>1022</v>
      </c>
      <c r="C131" s="138" t="s">
        <v>1010</v>
      </c>
      <c r="D131" s="129">
        <v>2.9300000000000002E-4</v>
      </c>
      <c r="E131" s="140"/>
    </row>
    <row r="132" spans="1:5" ht="13.5" customHeight="1" x14ac:dyDescent="0.4">
      <c r="A132" s="136" t="s">
        <v>227</v>
      </c>
      <c r="B132" s="137" t="s">
        <v>658</v>
      </c>
      <c r="C132" s="138" t="s">
        <v>1010</v>
      </c>
      <c r="D132" s="129">
        <v>3.7300000000000001E-4</v>
      </c>
      <c r="E132" s="140"/>
    </row>
    <row r="133" spans="1:5" ht="13.5" customHeight="1" x14ac:dyDescent="0.4">
      <c r="A133" s="136" t="s">
        <v>228</v>
      </c>
      <c r="B133" s="137" t="s">
        <v>659</v>
      </c>
      <c r="C133" s="138"/>
      <c r="D133" s="129">
        <v>6.2200000000000005E-4</v>
      </c>
      <c r="E133" s="140"/>
    </row>
    <row r="134" spans="1:5" ht="13.5" customHeight="1" x14ac:dyDescent="0.4">
      <c r="A134" s="136" t="s">
        <v>229</v>
      </c>
      <c r="B134" s="137" t="s">
        <v>1145</v>
      </c>
      <c r="C134" s="138"/>
      <c r="D134" s="129">
        <v>3.7199999999999999E-4</v>
      </c>
      <c r="E134" s="140" t="s">
        <v>1146</v>
      </c>
    </row>
    <row r="135" spans="1:5" ht="13.5" customHeight="1" x14ac:dyDescent="0.4">
      <c r="A135" s="136" t="s">
        <v>230</v>
      </c>
      <c r="B135" s="137" t="s">
        <v>660</v>
      </c>
      <c r="C135" s="138" t="s">
        <v>1010</v>
      </c>
      <c r="D135" s="139">
        <v>4.3600000000000003E-4</v>
      </c>
      <c r="E135" s="140"/>
    </row>
    <row r="136" spans="1:5" ht="13.5" customHeight="1" x14ac:dyDescent="0.4">
      <c r="A136" s="136" t="s">
        <v>231</v>
      </c>
      <c r="B136" s="137" t="s">
        <v>661</v>
      </c>
      <c r="C136" s="138"/>
      <c r="D136" s="129">
        <v>4.46E-4</v>
      </c>
      <c r="E136" s="140"/>
    </row>
    <row r="137" spans="1:5" ht="13.5" customHeight="1" x14ac:dyDescent="0.4">
      <c r="A137" s="136" t="s">
        <v>232</v>
      </c>
      <c r="B137" s="137" t="s">
        <v>662</v>
      </c>
      <c r="C137" s="138"/>
      <c r="D137" s="129">
        <v>4.1899999999999999E-4</v>
      </c>
      <c r="E137" s="140"/>
    </row>
    <row r="138" spans="1:5" ht="13.5" customHeight="1" x14ac:dyDescent="0.4">
      <c r="A138" s="136" t="s">
        <v>233</v>
      </c>
      <c r="B138" s="137" t="s">
        <v>663</v>
      </c>
      <c r="C138" s="135" t="s">
        <v>1010</v>
      </c>
      <c r="D138" s="129">
        <v>1.07E-4</v>
      </c>
      <c r="E138" s="140"/>
    </row>
    <row r="139" spans="1:5" ht="13.5" customHeight="1" x14ac:dyDescent="0.4">
      <c r="A139" s="136" t="s">
        <v>234</v>
      </c>
      <c r="B139" s="137" t="s">
        <v>664</v>
      </c>
      <c r="C139" s="138" t="s">
        <v>1010</v>
      </c>
      <c r="D139" s="129">
        <v>3.88E-4</v>
      </c>
      <c r="E139" s="140"/>
    </row>
    <row r="140" spans="1:5" ht="13.5" customHeight="1" x14ac:dyDescent="0.15">
      <c r="A140" s="136" t="s">
        <v>235</v>
      </c>
      <c r="B140" s="136" t="s">
        <v>665</v>
      </c>
      <c r="C140" s="138" t="s">
        <v>1010</v>
      </c>
      <c r="D140" s="139">
        <v>3.97E-4</v>
      </c>
      <c r="E140" s="130"/>
    </row>
    <row r="141" spans="1:5" ht="13.5" customHeight="1" x14ac:dyDescent="0.15">
      <c r="A141" s="136" t="s">
        <v>236</v>
      </c>
      <c r="B141" s="144" t="s">
        <v>666</v>
      </c>
      <c r="C141" s="138"/>
      <c r="D141" s="129">
        <v>4.4900000000000002E-4</v>
      </c>
      <c r="E141" s="130"/>
    </row>
    <row r="142" spans="1:5" ht="13.5" customHeight="1" x14ac:dyDescent="0.4">
      <c r="A142" s="136" t="s">
        <v>237</v>
      </c>
      <c r="B142" s="137" t="s">
        <v>667</v>
      </c>
      <c r="C142" s="138" t="s">
        <v>1010</v>
      </c>
      <c r="D142" s="129">
        <v>1.1E-4</v>
      </c>
      <c r="E142" s="140"/>
    </row>
    <row r="143" spans="1:5" ht="13.5" customHeight="1" x14ac:dyDescent="0.4">
      <c r="A143" s="136" t="s">
        <v>238</v>
      </c>
      <c r="B143" s="137" t="s">
        <v>668</v>
      </c>
      <c r="C143" s="138" t="s">
        <v>1010</v>
      </c>
      <c r="D143" s="129">
        <v>4.2700000000000002E-4</v>
      </c>
      <c r="E143" s="140"/>
    </row>
    <row r="144" spans="1:5" ht="13.5" customHeight="1" x14ac:dyDescent="0.4">
      <c r="A144" s="136" t="s">
        <v>239</v>
      </c>
      <c r="B144" s="137" t="s">
        <v>669</v>
      </c>
      <c r="C144" s="138"/>
      <c r="D144" s="129">
        <v>4.1899999999999999E-4</v>
      </c>
      <c r="E144" s="140"/>
    </row>
    <row r="145" spans="1:5" ht="13.5" customHeight="1" x14ac:dyDescent="0.15">
      <c r="A145" s="136" t="s">
        <v>240</v>
      </c>
      <c r="B145" s="137" t="s">
        <v>670</v>
      </c>
      <c r="C145" s="138"/>
      <c r="D145" s="129">
        <v>4.08E-4</v>
      </c>
      <c r="E145" s="130"/>
    </row>
    <row r="146" spans="1:5" ht="13.5" customHeight="1" x14ac:dyDescent="0.15">
      <c r="A146" s="136" t="s">
        <v>241</v>
      </c>
      <c r="B146" s="137" t="s">
        <v>671</v>
      </c>
      <c r="C146" s="138"/>
      <c r="D146" s="129">
        <v>4.7199999999999998E-4</v>
      </c>
      <c r="E146" s="130"/>
    </row>
    <row r="147" spans="1:5" ht="13.5" customHeight="1" x14ac:dyDescent="0.15">
      <c r="A147" s="136" t="s">
        <v>242</v>
      </c>
      <c r="B147" s="136" t="s">
        <v>1147</v>
      </c>
      <c r="C147" s="138" t="s">
        <v>1010</v>
      </c>
      <c r="D147" s="129">
        <v>4.6799999999999999E-4</v>
      </c>
      <c r="E147" s="130"/>
    </row>
    <row r="148" spans="1:5" ht="13.5" customHeight="1" x14ac:dyDescent="0.15">
      <c r="A148" s="136" t="s">
        <v>243</v>
      </c>
      <c r="B148" s="136" t="s">
        <v>1023</v>
      </c>
      <c r="C148" s="138"/>
      <c r="D148" s="129">
        <v>4.5100000000000001E-4</v>
      </c>
      <c r="E148" s="141"/>
    </row>
    <row r="149" spans="1:5" ht="13.5" customHeight="1" x14ac:dyDescent="0.15">
      <c r="A149" s="136" t="s">
        <v>244</v>
      </c>
      <c r="B149" s="137" t="s">
        <v>672</v>
      </c>
      <c r="C149" s="138" t="s">
        <v>1010</v>
      </c>
      <c r="D149" s="129">
        <v>2.43E-4</v>
      </c>
      <c r="E149" s="130"/>
    </row>
    <row r="150" spans="1:5" ht="13.5" customHeight="1" x14ac:dyDescent="0.15">
      <c r="A150" s="136" t="s">
        <v>245</v>
      </c>
      <c r="B150" s="137" t="s">
        <v>673</v>
      </c>
      <c r="C150" s="138" t="s">
        <v>1010</v>
      </c>
      <c r="D150" s="129">
        <v>4.0400000000000001E-4</v>
      </c>
      <c r="E150" s="130"/>
    </row>
    <row r="151" spans="1:5" ht="13.5" customHeight="1" x14ac:dyDescent="0.15">
      <c r="A151" s="136" t="s">
        <v>246</v>
      </c>
      <c r="B151" s="137" t="s">
        <v>674</v>
      </c>
      <c r="C151" s="138" t="s">
        <v>1010</v>
      </c>
      <c r="D151" s="129">
        <v>1.4899999999999999E-4</v>
      </c>
      <c r="E151" s="130"/>
    </row>
    <row r="152" spans="1:5" ht="13.5" customHeight="1" x14ac:dyDescent="0.15">
      <c r="A152" s="136" t="s">
        <v>247</v>
      </c>
      <c r="B152" s="137" t="s">
        <v>675</v>
      </c>
      <c r="C152" s="138" t="s">
        <v>1010</v>
      </c>
      <c r="D152" s="129">
        <v>0</v>
      </c>
      <c r="E152" s="130"/>
    </row>
    <row r="153" spans="1:5" ht="13.5" customHeight="1" x14ac:dyDescent="0.4">
      <c r="A153" s="136" t="s">
        <v>248</v>
      </c>
      <c r="B153" s="136" t="s">
        <v>966</v>
      </c>
      <c r="C153" s="138" t="s">
        <v>1010</v>
      </c>
      <c r="D153" s="129">
        <v>1.3749999999999999E-3</v>
      </c>
      <c r="E153" s="140"/>
    </row>
    <row r="154" spans="1:5" ht="13.5" customHeight="1" x14ac:dyDescent="0.15">
      <c r="A154" s="136" t="s">
        <v>249</v>
      </c>
      <c r="B154" s="137" t="s">
        <v>1024</v>
      </c>
      <c r="C154" s="138"/>
      <c r="D154" s="129">
        <v>6.0499999999999996E-4</v>
      </c>
      <c r="E154" s="130"/>
    </row>
    <row r="155" spans="1:5" ht="13.5" customHeight="1" x14ac:dyDescent="0.15">
      <c r="A155" s="136" t="s">
        <v>250</v>
      </c>
      <c r="B155" s="137" t="s">
        <v>676</v>
      </c>
      <c r="C155" s="138" t="s">
        <v>1010</v>
      </c>
      <c r="D155" s="129">
        <v>5.7899999999999998E-4</v>
      </c>
      <c r="E155" s="130"/>
    </row>
    <row r="156" spans="1:5" ht="13.5" customHeight="1" x14ac:dyDescent="0.15">
      <c r="A156" s="136" t="s">
        <v>251</v>
      </c>
      <c r="B156" s="137" t="s">
        <v>677</v>
      </c>
      <c r="C156" s="138" t="s">
        <v>1010</v>
      </c>
      <c r="D156" s="129">
        <v>1.2400000000000001E-4</v>
      </c>
      <c r="E156" s="130"/>
    </row>
    <row r="157" spans="1:5" ht="13.5" customHeight="1" x14ac:dyDescent="0.15">
      <c r="A157" s="136" t="s">
        <v>252</v>
      </c>
      <c r="B157" s="137" t="s">
        <v>678</v>
      </c>
      <c r="C157" s="138" t="s">
        <v>1010</v>
      </c>
      <c r="D157" s="129">
        <v>7.9999999999999996E-6</v>
      </c>
      <c r="E157" s="130"/>
    </row>
    <row r="158" spans="1:5" ht="13.5" customHeight="1" x14ac:dyDescent="0.15">
      <c r="A158" s="136" t="s">
        <v>253</v>
      </c>
      <c r="B158" s="137" t="s">
        <v>679</v>
      </c>
      <c r="C158" s="138" t="s">
        <v>1010</v>
      </c>
      <c r="D158" s="129">
        <v>7.5299999999999998E-4</v>
      </c>
      <c r="E158" s="130"/>
    </row>
    <row r="159" spans="1:5" ht="13.5" customHeight="1" x14ac:dyDescent="0.15">
      <c r="A159" s="136" t="s">
        <v>254</v>
      </c>
      <c r="B159" s="136" t="s">
        <v>680</v>
      </c>
      <c r="C159" s="138" t="s">
        <v>1010</v>
      </c>
      <c r="D159" s="129">
        <v>1.2999999999999999E-4</v>
      </c>
      <c r="E159" s="130"/>
    </row>
    <row r="160" spans="1:5" ht="13.5" customHeight="1" x14ac:dyDescent="0.15">
      <c r="A160" s="136" t="s">
        <v>255</v>
      </c>
      <c r="B160" s="137" t="s">
        <v>897</v>
      </c>
      <c r="C160" s="138" t="s">
        <v>1010</v>
      </c>
      <c r="D160" s="129">
        <v>4.6500000000000003E-4</v>
      </c>
      <c r="E160" s="130"/>
    </row>
    <row r="161" spans="1:5" ht="13.5" customHeight="1" x14ac:dyDescent="0.15">
      <c r="A161" s="136" t="s">
        <v>256</v>
      </c>
      <c r="B161" s="137" t="s">
        <v>681</v>
      </c>
      <c r="C161" s="138" t="s">
        <v>1010</v>
      </c>
      <c r="D161" s="129">
        <v>1.17E-4</v>
      </c>
      <c r="E161" s="130"/>
    </row>
    <row r="162" spans="1:5" ht="13.5" customHeight="1" x14ac:dyDescent="0.15">
      <c r="A162" s="136" t="s">
        <v>257</v>
      </c>
      <c r="B162" s="137" t="s">
        <v>1148</v>
      </c>
      <c r="C162" s="138"/>
      <c r="D162" s="129">
        <v>5.6800000000000004E-4</v>
      </c>
      <c r="E162" s="130"/>
    </row>
    <row r="163" spans="1:5" ht="13.5" customHeight="1" x14ac:dyDescent="0.15">
      <c r="A163" s="136" t="s">
        <v>258</v>
      </c>
      <c r="B163" s="137" t="s">
        <v>682</v>
      </c>
      <c r="C163" s="138"/>
      <c r="D163" s="129">
        <v>4.8000000000000001E-4</v>
      </c>
      <c r="E163" s="130"/>
    </row>
    <row r="164" spans="1:5" ht="13.5" customHeight="1" x14ac:dyDescent="0.15">
      <c r="A164" s="136" t="s">
        <v>259</v>
      </c>
      <c r="B164" s="137" t="s">
        <v>1025</v>
      </c>
      <c r="C164" s="138" t="s">
        <v>1010</v>
      </c>
      <c r="D164" s="129">
        <v>2.5799999999999998E-4</v>
      </c>
      <c r="E164" s="130"/>
    </row>
    <row r="165" spans="1:5" ht="13.5" customHeight="1" x14ac:dyDescent="0.15">
      <c r="A165" s="136" t="s">
        <v>260</v>
      </c>
      <c r="B165" s="137" t="s">
        <v>683</v>
      </c>
      <c r="C165" s="138" t="s">
        <v>1010</v>
      </c>
      <c r="D165" s="129">
        <v>4.5899999999999999E-4</v>
      </c>
      <c r="E165" s="130"/>
    </row>
    <row r="166" spans="1:5" ht="13.5" customHeight="1" x14ac:dyDescent="0.15">
      <c r="A166" s="136" t="s">
        <v>261</v>
      </c>
      <c r="B166" s="137" t="s">
        <v>684</v>
      </c>
      <c r="C166" s="138"/>
      <c r="D166" s="129">
        <v>5.8699999999999996E-4</v>
      </c>
      <c r="E166" s="130"/>
    </row>
    <row r="167" spans="1:5" ht="13.5" customHeight="1" x14ac:dyDescent="0.15">
      <c r="A167" s="136" t="s">
        <v>262</v>
      </c>
      <c r="B167" s="137" t="s">
        <v>685</v>
      </c>
      <c r="C167" s="138"/>
      <c r="D167" s="129">
        <v>3.7800000000000003E-4</v>
      </c>
      <c r="E167" s="130"/>
    </row>
    <row r="168" spans="1:5" ht="13.5" customHeight="1" x14ac:dyDescent="0.15">
      <c r="A168" s="136" t="s">
        <v>263</v>
      </c>
      <c r="B168" s="136" t="s">
        <v>686</v>
      </c>
      <c r="C168" s="138"/>
      <c r="D168" s="129">
        <v>3.8299999999999999E-4</v>
      </c>
      <c r="E168" s="130"/>
    </row>
    <row r="169" spans="1:5" ht="13.5" customHeight="1" x14ac:dyDescent="0.15">
      <c r="A169" s="136" t="s">
        <v>264</v>
      </c>
      <c r="B169" s="136" t="s">
        <v>687</v>
      </c>
      <c r="C169" s="138" t="s">
        <v>1010</v>
      </c>
      <c r="D169" s="129">
        <v>3.5100000000000002E-4</v>
      </c>
      <c r="E169" s="130"/>
    </row>
    <row r="170" spans="1:5" ht="13.5" customHeight="1" x14ac:dyDescent="0.15">
      <c r="A170" s="136" t="s">
        <v>265</v>
      </c>
      <c r="B170" s="137" t="s">
        <v>688</v>
      </c>
      <c r="C170" s="138"/>
      <c r="D170" s="129">
        <v>5.6700000000000001E-4</v>
      </c>
      <c r="E170" s="130"/>
    </row>
    <row r="171" spans="1:5" ht="13.5" customHeight="1" x14ac:dyDescent="0.15">
      <c r="A171" s="136" t="s">
        <v>266</v>
      </c>
      <c r="B171" s="137" t="s">
        <v>689</v>
      </c>
      <c r="C171" s="138"/>
      <c r="D171" s="129">
        <v>6.4700000000000001E-4</v>
      </c>
      <c r="E171" s="130"/>
    </row>
    <row r="172" spans="1:5" ht="13.5" customHeight="1" x14ac:dyDescent="0.15">
      <c r="A172" s="136" t="s">
        <v>267</v>
      </c>
      <c r="B172" s="137" t="s">
        <v>690</v>
      </c>
      <c r="C172" s="138" t="s">
        <v>1010</v>
      </c>
      <c r="D172" s="129">
        <v>4.9399999999999997E-4</v>
      </c>
      <c r="E172" s="130"/>
    </row>
    <row r="173" spans="1:5" ht="13.5" customHeight="1" x14ac:dyDescent="0.15">
      <c r="A173" s="136" t="s">
        <v>268</v>
      </c>
      <c r="B173" s="137" t="s">
        <v>691</v>
      </c>
      <c r="C173" s="138"/>
      <c r="D173" s="129">
        <v>4.2299999999999998E-4</v>
      </c>
      <c r="E173" s="130"/>
    </row>
    <row r="174" spans="1:5" ht="13.5" customHeight="1" x14ac:dyDescent="0.15">
      <c r="A174" s="136" t="s">
        <v>269</v>
      </c>
      <c r="B174" s="137" t="s">
        <v>692</v>
      </c>
      <c r="C174" s="138"/>
      <c r="D174" s="129">
        <v>4.06E-4</v>
      </c>
      <c r="E174" s="130"/>
    </row>
    <row r="175" spans="1:5" ht="13.5" customHeight="1" x14ac:dyDescent="0.15">
      <c r="A175" s="136" t="s">
        <v>270</v>
      </c>
      <c r="B175" s="137" t="s">
        <v>1149</v>
      </c>
      <c r="C175" s="138"/>
      <c r="D175" s="129">
        <v>4.5600000000000003E-4</v>
      </c>
      <c r="E175" s="130" t="s">
        <v>1150</v>
      </c>
    </row>
    <row r="176" spans="1:5" ht="13.5" customHeight="1" x14ac:dyDescent="0.15">
      <c r="A176" s="136" t="s">
        <v>271</v>
      </c>
      <c r="B176" s="137" t="s">
        <v>693</v>
      </c>
      <c r="C176" s="138"/>
      <c r="D176" s="129">
        <v>4.3800000000000002E-4</v>
      </c>
      <c r="E176" s="130"/>
    </row>
    <row r="177" spans="1:5" ht="13.5" customHeight="1" x14ac:dyDescent="0.15">
      <c r="A177" s="136" t="s">
        <v>1026</v>
      </c>
      <c r="B177" s="137" t="s">
        <v>1027</v>
      </c>
      <c r="C177" s="138"/>
      <c r="D177" s="129">
        <v>4.5399999999999998E-4</v>
      </c>
      <c r="E177" s="130"/>
    </row>
    <row r="178" spans="1:5" ht="13.5" customHeight="1" x14ac:dyDescent="0.15">
      <c r="A178" s="136" t="s">
        <v>272</v>
      </c>
      <c r="B178" s="137" t="s">
        <v>1151</v>
      </c>
      <c r="C178" s="138" t="s">
        <v>1010</v>
      </c>
      <c r="D178" s="129">
        <v>4.1899999999999999E-4</v>
      </c>
      <c r="E178" s="130"/>
    </row>
    <row r="179" spans="1:5" ht="13.5" customHeight="1" x14ac:dyDescent="0.15">
      <c r="A179" s="136" t="s">
        <v>273</v>
      </c>
      <c r="B179" s="137" t="s">
        <v>694</v>
      </c>
      <c r="C179" s="138"/>
      <c r="D179" s="129">
        <v>4.3800000000000002E-4</v>
      </c>
      <c r="E179" s="130"/>
    </row>
    <row r="180" spans="1:5" ht="13.5" customHeight="1" x14ac:dyDescent="0.15">
      <c r="A180" s="136" t="s">
        <v>274</v>
      </c>
      <c r="B180" s="137" t="s">
        <v>695</v>
      </c>
      <c r="C180" s="138" t="s">
        <v>1010</v>
      </c>
      <c r="D180" s="129">
        <v>4.1199999999999999E-4</v>
      </c>
      <c r="E180" s="130"/>
    </row>
    <row r="181" spans="1:5" ht="13.5" customHeight="1" x14ac:dyDescent="0.15">
      <c r="A181" s="136" t="s">
        <v>1152</v>
      </c>
      <c r="B181" s="137" t="s">
        <v>1153</v>
      </c>
      <c r="C181" s="138"/>
      <c r="D181" s="129">
        <v>5.5800000000000001E-4</v>
      </c>
      <c r="E181" s="130"/>
    </row>
    <row r="182" spans="1:5" ht="13.5" customHeight="1" x14ac:dyDescent="0.4">
      <c r="A182" s="136" t="s">
        <v>275</v>
      </c>
      <c r="B182" s="144" t="s">
        <v>1154</v>
      </c>
      <c r="C182" s="138" t="s">
        <v>1010</v>
      </c>
      <c r="D182" s="129">
        <v>5.1800000000000001E-4</v>
      </c>
      <c r="E182" s="140"/>
    </row>
    <row r="183" spans="1:5" ht="13.5" customHeight="1" x14ac:dyDescent="0.15">
      <c r="A183" s="136" t="s">
        <v>276</v>
      </c>
      <c r="B183" s="137" t="s">
        <v>967</v>
      </c>
      <c r="C183" s="138" t="s">
        <v>1010</v>
      </c>
      <c r="D183" s="129">
        <v>4.0000000000000002E-4</v>
      </c>
      <c r="E183" s="130"/>
    </row>
    <row r="184" spans="1:5" ht="13.5" customHeight="1" x14ac:dyDescent="0.4">
      <c r="A184" s="136" t="s">
        <v>277</v>
      </c>
      <c r="B184" s="136" t="s">
        <v>696</v>
      </c>
      <c r="C184" s="138" t="s">
        <v>1010</v>
      </c>
      <c r="D184" s="129">
        <v>4.2099999999999999E-4</v>
      </c>
      <c r="E184" s="140"/>
    </row>
    <row r="185" spans="1:5" ht="13.5" customHeight="1" x14ac:dyDescent="0.4">
      <c r="A185" s="136" t="s">
        <v>278</v>
      </c>
      <c r="B185" s="136" t="s">
        <v>697</v>
      </c>
      <c r="C185" s="138" t="s">
        <v>1010</v>
      </c>
      <c r="D185" s="129">
        <v>3.7599999999999998E-4</v>
      </c>
      <c r="E185" s="140"/>
    </row>
    <row r="186" spans="1:5" ht="13.5" customHeight="1" x14ac:dyDescent="0.15">
      <c r="A186" s="136" t="s">
        <v>279</v>
      </c>
      <c r="B186" s="137" t="s">
        <v>698</v>
      </c>
      <c r="C186" s="138" t="s">
        <v>1010</v>
      </c>
      <c r="D186" s="129">
        <v>4.3100000000000001E-4</v>
      </c>
      <c r="E186" s="130"/>
    </row>
    <row r="187" spans="1:5" ht="13.5" customHeight="1" x14ac:dyDescent="0.15">
      <c r="A187" s="136" t="s">
        <v>280</v>
      </c>
      <c r="B187" s="136" t="s">
        <v>1155</v>
      </c>
      <c r="C187" s="135" t="s">
        <v>1010</v>
      </c>
      <c r="D187" s="139">
        <v>3.9599999999999998E-4</v>
      </c>
      <c r="E187" s="130"/>
    </row>
    <row r="188" spans="1:5" ht="13.5" customHeight="1" x14ac:dyDescent="0.4">
      <c r="A188" s="136" t="s">
        <v>281</v>
      </c>
      <c r="B188" s="136" t="s">
        <v>699</v>
      </c>
      <c r="C188" s="138" t="s">
        <v>1010</v>
      </c>
      <c r="D188" s="129">
        <v>4.7199999999999998E-4</v>
      </c>
      <c r="E188" s="140"/>
    </row>
    <row r="189" spans="1:5" ht="13.5" customHeight="1" x14ac:dyDescent="0.15">
      <c r="A189" s="136" t="s">
        <v>282</v>
      </c>
      <c r="B189" s="137" t="s">
        <v>700</v>
      </c>
      <c r="C189" s="138" t="s">
        <v>1010</v>
      </c>
      <c r="D189" s="129">
        <v>4.4799999999999999E-4</v>
      </c>
      <c r="E189" s="130"/>
    </row>
    <row r="190" spans="1:5" ht="13.5" customHeight="1" x14ac:dyDescent="0.4">
      <c r="A190" s="136" t="s">
        <v>283</v>
      </c>
      <c r="B190" s="142" t="s">
        <v>701</v>
      </c>
      <c r="C190" s="138" t="s">
        <v>1010</v>
      </c>
      <c r="D190" s="139">
        <v>4.4900000000000002E-4</v>
      </c>
      <c r="E190" s="140"/>
    </row>
    <row r="191" spans="1:5" ht="13.5" customHeight="1" x14ac:dyDescent="0.15">
      <c r="A191" s="136" t="s">
        <v>284</v>
      </c>
      <c r="B191" s="137" t="s">
        <v>702</v>
      </c>
      <c r="C191" s="138" t="s">
        <v>1010</v>
      </c>
      <c r="D191" s="129">
        <v>6.7699999999999998E-4</v>
      </c>
      <c r="E191" s="130"/>
    </row>
    <row r="192" spans="1:5" ht="13.5" customHeight="1" x14ac:dyDescent="0.15">
      <c r="A192" s="136" t="s">
        <v>285</v>
      </c>
      <c r="B192" s="137" t="s">
        <v>703</v>
      </c>
      <c r="C192" s="138"/>
      <c r="D192" s="129">
        <v>4.8999999999999998E-4</v>
      </c>
      <c r="E192" s="130"/>
    </row>
    <row r="193" spans="1:5" ht="13.5" customHeight="1" x14ac:dyDescent="0.15">
      <c r="A193" s="136" t="s">
        <v>286</v>
      </c>
      <c r="B193" s="137" t="s">
        <v>704</v>
      </c>
      <c r="C193" s="138"/>
      <c r="D193" s="129">
        <v>4.64E-4</v>
      </c>
      <c r="E193" s="130"/>
    </row>
    <row r="194" spans="1:5" ht="13.5" customHeight="1" x14ac:dyDescent="0.15">
      <c r="A194" s="136" t="s">
        <v>287</v>
      </c>
      <c r="B194" s="137" t="s">
        <v>705</v>
      </c>
      <c r="C194" s="138"/>
      <c r="D194" s="129">
        <v>4.26E-4</v>
      </c>
      <c r="E194" s="130"/>
    </row>
    <row r="195" spans="1:5" ht="13.5" customHeight="1" x14ac:dyDescent="0.15">
      <c r="A195" s="136" t="s">
        <v>288</v>
      </c>
      <c r="B195" s="137" t="s">
        <v>706</v>
      </c>
      <c r="C195" s="138"/>
      <c r="D195" s="129">
        <v>6.78E-4</v>
      </c>
      <c r="E195" s="130"/>
    </row>
    <row r="196" spans="1:5" ht="13.5" customHeight="1" x14ac:dyDescent="0.15">
      <c r="A196" s="136" t="s">
        <v>289</v>
      </c>
      <c r="B196" s="137" t="s">
        <v>707</v>
      </c>
      <c r="C196" s="138"/>
      <c r="D196" s="129">
        <v>4.1899999999999999E-4</v>
      </c>
      <c r="E196" s="130"/>
    </row>
    <row r="197" spans="1:5" ht="13.5" customHeight="1" x14ac:dyDescent="0.15">
      <c r="A197" s="136" t="s">
        <v>290</v>
      </c>
      <c r="B197" s="137" t="s">
        <v>1028</v>
      </c>
      <c r="C197" s="138"/>
      <c r="D197" s="129">
        <v>3.2400000000000001E-4</v>
      </c>
      <c r="E197" s="130"/>
    </row>
    <row r="198" spans="1:5" ht="13.5" customHeight="1" x14ac:dyDescent="0.15">
      <c r="A198" s="136" t="s">
        <v>291</v>
      </c>
      <c r="B198" s="137" t="s">
        <v>708</v>
      </c>
      <c r="C198" s="138"/>
      <c r="D198" s="139">
        <v>4.3899999999999999E-4</v>
      </c>
      <c r="E198" s="130"/>
    </row>
    <row r="199" spans="1:5" ht="13.5" customHeight="1" x14ac:dyDescent="0.15">
      <c r="A199" s="136" t="s">
        <v>292</v>
      </c>
      <c r="B199" s="137" t="s">
        <v>709</v>
      </c>
      <c r="C199" s="138" t="s">
        <v>1010</v>
      </c>
      <c r="D199" s="129">
        <v>0</v>
      </c>
      <c r="E199" s="130"/>
    </row>
    <row r="200" spans="1:5" ht="13.5" customHeight="1" x14ac:dyDescent="0.15">
      <c r="A200" s="136" t="s">
        <v>293</v>
      </c>
      <c r="B200" s="137" t="s">
        <v>710</v>
      </c>
      <c r="C200" s="138"/>
      <c r="D200" s="129">
        <v>4.3800000000000002E-4</v>
      </c>
      <c r="E200" s="130"/>
    </row>
    <row r="201" spans="1:5" ht="13.5" customHeight="1" x14ac:dyDescent="0.15">
      <c r="A201" s="136" t="s">
        <v>294</v>
      </c>
      <c r="B201" s="137" t="s">
        <v>711</v>
      </c>
      <c r="C201" s="138"/>
      <c r="D201" s="129">
        <v>6.1300000000000005E-4</v>
      </c>
      <c r="E201" s="130"/>
    </row>
    <row r="202" spans="1:5" ht="13.5" customHeight="1" x14ac:dyDescent="0.15">
      <c r="A202" s="136" t="s">
        <v>295</v>
      </c>
      <c r="B202" s="137" t="s">
        <v>712</v>
      </c>
      <c r="C202" s="138"/>
      <c r="D202" s="129">
        <v>6.1200000000000002E-4</v>
      </c>
      <c r="E202" s="130"/>
    </row>
    <row r="203" spans="1:5" ht="13.5" customHeight="1" x14ac:dyDescent="0.15">
      <c r="A203" s="136" t="s">
        <v>296</v>
      </c>
      <c r="B203" s="137" t="s">
        <v>713</v>
      </c>
      <c r="C203" s="138"/>
      <c r="D203" s="129">
        <v>4.08E-4</v>
      </c>
      <c r="E203" s="130"/>
    </row>
    <row r="204" spans="1:5" ht="13.5" customHeight="1" x14ac:dyDescent="0.15">
      <c r="A204" s="136" t="s">
        <v>297</v>
      </c>
      <c r="B204" s="137" t="s">
        <v>898</v>
      </c>
      <c r="C204" s="138" t="s">
        <v>1010</v>
      </c>
      <c r="D204" s="129">
        <v>2.02E-4</v>
      </c>
      <c r="E204" s="130"/>
    </row>
    <row r="205" spans="1:5" ht="13.5" customHeight="1" x14ac:dyDescent="0.4">
      <c r="A205" s="136" t="s">
        <v>298</v>
      </c>
      <c r="B205" s="136" t="s">
        <v>899</v>
      </c>
      <c r="C205" s="138" t="s">
        <v>1010</v>
      </c>
      <c r="D205" s="129">
        <v>4.2400000000000001E-4</v>
      </c>
      <c r="E205" s="140"/>
    </row>
    <row r="206" spans="1:5" ht="13.5" customHeight="1" x14ac:dyDescent="0.15">
      <c r="A206" s="136" t="s">
        <v>299</v>
      </c>
      <c r="B206" s="137" t="s">
        <v>714</v>
      </c>
      <c r="C206" s="138" t="s">
        <v>1010</v>
      </c>
      <c r="D206" s="129">
        <v>2.9999999999999997E-4</v>
      </c>
      <c r="E206" s="130"/>
    </row>
    <row r="207" spans="1:5" ht="13.5" customHeight="1" x14ac:dyDescent="0.15">
      <c r="A207" s="136" t="s">
        <v>300</v>
      </c>
      <c r="B207" s="137" t="s">
        <v>1029</v>
      </c>
      <c r="C207" s="138"/>
      <c r="D207" s="139">
        <v>6.1799999999999995E-4</v>
      </c>
      <c r="E207" s="130"/>
    </row>
    <row r="208" spans="1:5" ht="13.5" customHeight="1" x14ac:dyDescent="0.15">
      <c r="A208" s="136" t="s">
        <v>301</v>
      </c>
      <c r="B208" s="137" t="s">
        <v>715</v>
      </c>
      <c r="C208" s="138"/>
      <c r="D208" s="139">
        <v>6.5099999999999999E-4</v>
      </c>
      <c r="E208" s="130"/>
    </row>
    <row r="209" spans="1:5" ht="13.5" customHeight="1" x14ac:dyDescent="0.15">
      <c r="A209" s="136" t="s">
        <v>302</v>
      </c>
      <c r="B209" s="137" t="s">
        <v>1030</v>
      </c>
      <c r="C209" s="138"/>
      <c r="D209" s="129">
        <v>4.9799999999999996E-4</v>
      </c>
      <c r="E209" s="130"/>
    </row>
    <row r="210" spans="1:5" ht="13.5" customHeight="1" x14ac:dyDescent="0.15">
      <c r="A210" s="136" t="s">
        <v>303</v>
      </c>
      <c r="B210" s="137" t="s">
        <v>716</v>
      </c>
      <c r="C210" s="138" t="s">
        <v>1010</v>
      </c>
      <c r="D210" s="129">
        <v>5.9999999999999995E-4</v>
      </c>
      <c r="E210" s="130"/>
    </row>
    <row r="211" spans="1:5" ht="13.5" customHeight="1" x14ac:dyDescent="0.15">
      <c r="A211" s="136" t="s">
        <v>304</v>
      </c>
      <c r="B211" s="137" t="s">
        <v>717</v>
      </c>
      <c r="C211" s="138" t="s">
        <v>1010</v>
      </c>
      <c r="D211" s="129">
        <v>3.5300000000000002E-4</v>
      </c>
      <c r="E211" s="130"/>
    </row>
    <row r="212" spans="1:5" ht="13.5" customHeight="1" x14ac:dyDescent="0.15">
      <c r="A212" s="136" t="s">
        <v>305</v>
      </c>
      <c r="B212" s="137" t="s">
        <v>718</v>
      </c>
      <c r="C212" s="138"/>
      <c r="D212" s="129">
        <v>4.3300000000000001E-4</v>
      </c>
      <c r="E212" s="130"/>
    </row>
    <row r="213" spans="1:5" ht="13.5" customHeight="1" x14ac:dyDescent="0.15">
      <c r="A213" s="136" t="s">
        <v>306</v>
      </c>
      <c r="B213" s="137" t="s">
        <v>719</v>
      </c>
      <c r="C213" s="138"/>
      <c r="D213" s="129">
        <v>4.1899999999999999E-4</v>
      </c>
      <c r="E213" s="130"/>
    </row>
    <row r="214" spans="1:5" ht="13.5" customHeight="1" x14ac:dyDescent="0.15">
      <c r="A214" s="136" t="s">
        <v>307</v>
      </c>
      <c r="B214" s="137" t="s">
        <v>720</v>
      </c>
      <c r="C214" s="138"/>
      <c r="D214" s="129">
        <v>6.2299999999999996E-4</v>
      </c>
      <c r="E214" s="130"/>
    </row>
    <row r="215" spans="1:5" ht="13.5" customHeight="1" x14ac:dyDescent="0.15">
      <c r="A215" s="136" t="s">
        <v>308</v>
      </c>
      <c r="B215" s="137" t="s">
        <v>721</v>
      </c>
      <c r="C215" s="138"/>
      <c r="D215" s="139">
        <v>6.4599999999999998E-4</v>
      </c>
      <c r="E215" s="130"/>
    </row>
    <row r="216" spans="1:5" ht="13.5" customHeight="1" x14ac:dyDescent="0.15">
      <c r="A216" s="136" t="s">
        <v>309</v>
      </c>
      <c r="B216" s="137" t="s">
        <v>722</v>
      </c>
      <c r="C216" s="138"/>
      <c r="D216" s="129">
        <v>4.0200000000000001E-4</v>
      </c>
      <c r="E216" s="130"/>
    </row>
    <row r="217" spans="1:5" ht="13.5" customHeight="1" x14ac:dyDescent="0.15">
      <c r="A217" s="136" t="s">
        <v>310</v>
      </c>
      <c r="B217" s="137" t="s">
        <v>723</v>
      </c>
      <c r="C217" s="138" t="s">
        <v>1010</v>
      </c>
      <c r="D217" s="139">
        <v>5.9400000000000002E-4</v>
      </c>
      <c r="E217" s="130"/>
    </row>
    <row r="218" spans="1:5" ht="13.5" customHeight="1" x14ac:dyDescent="0.15">
      <c r="A218" s="136" t="s">
        <v>311</v>
      </c>
      <c r="B218" s="137" t="s">
        <v>1031</v>
      </c>
      <c r="C218" s="138" t="s">
        <v>1010</v>
      </c>
      <c r="D218" s="139">
        <v>4.0000000000000002E-4</v>
      </c>
      <c r="E218" s="130"/>
    </row>
    <row r="219" spans="1:5" ht="13.5" customHeight="1" x14ac:dyDescent="0.15">
      <c r="A219" s="136" t="s">
        <v>312</v>
      </c>
      <c r="B219" s="136" t="s">
        <v>724</v>
      </c>
      <c r="C219" s="138" t="s">
        <v>1010</v>
      </c>
      <c r="D219" s="139">
        <v>4.7800000000000002E-4</v>
      </c>
      <c r="E219" s="130"/>
    </row>
    <row r="220" spans="1:5" ht="13.5" customHeight="1" x14ac:dyDescent="0.15">
      <c r="A220" s="136" t="s">
        <v>313</v>
      </c>
      <c r="B220" s="137" t="s">
        <v>725</v>
      </c>
      <c r="C220" s="138"/>
      <c r="D220" s="129">
        <v>4.1899999999999999E-4</v>
      </c>
      <c r="E220" s="130"/>
    </row>
    <row r="221" spans="1:5" ht="13.5" customHeight="1" x14ac:dyDescent="0.15">
      <c r="A221" s="136" t="s">
        <v>314</v>
      </c>
      <c r="B221" s="137" t="s">
        <v>726</v>
      </c>
      <c r="C221" s="138"/>
      <c r="D221" s="129">
        <v>5.9400000000000002E-4</v>
      </c>
      <c r="E221" s="130"/>
    </row>
    <row r="222" spans="1:5" ht="13.5" customHeight="1" x14ac:dyDescent="0.15">
      <c r="A222" s="136" t="s">
        <v>315</v>
      </c>
      <c r="B222" s="136" t="s">
        <v>727</v>
      </c>
      <c r="C222" s="138"/>
      <c r="D222" s="139">
        <v>2.99E-4</v>
      </c>
      <c r="E222" s="130"/>
    </row>
    <row r="223" spans="1:5" ht="13.5" customHeight="1" x14ac:dyDescent="0.15">
      <c r="A223" s="136" t="s">
        <v>316</v>
      </c>
      <c r="B223" s="137" t="s">
        <v>1032</v>
      </c>
      <c r="C223" s="138"/>
      <c r="D223" s="129">
        <v>5.7399999999999997E-4</v>
      </c>
      <c r="E223" s="130"/>
    </row>
    <row r="224" spans="1:5" ht="13.5" customHeight="1" x14ac:dyDescent="0.15">
      <c r="A224" s="136" t="s">
        <v>317</v>
      </c>
      <c r="B224" s="137" t="s">
        <v>728</v>
      </c>
      <c r="C224" s="138"/>
      <c r="D224" s="129">
        <v>4.1899999999999999E-4</v>
      </c>
      <c r="E224" s="130"/>
    </row>
    <row r="225" spans="1:5" ht="13.5" customHeight="1" x14ac:dyDescent="0.15">
      <c r="A225" s="136" t="s">
        <v>318</v>
      </c>
      <c r="B225" s="137" t="s">
        <v>729</v>
      </c>
      <c r="C225" s="138" t="s">
        <v>1010</v>
      </c>
      <c r="D225" s="129">
        <v>3.4000000000000002E-4</v>
      </c>
      <c r="E225" s="130"/>
    </row>
    <row r="226" spans="1:5" ht="13.5" customHeight="1" x14ac:dyDescent="0.15">
      <c r="A226" s="136" t="s">
        <v>319</v>
      </c>
      <c r="B226" s="137" t="s">
        <v>730</v>
      </c>
      <c r="C226" s="138"/>
      <c r="D226" s="129">
        <v>4.7800000000000002E-4</v>
      </c>
      <c r="E226" s="130"/>
    </row>
    <row r="227" spans="1:5" ht="13.5" customHeight="1" x14ac:dyDescent="0.15">
      <c r="A227" s="136" t="s">
        <v>320</v>
      </c>
      <c r="B227" s="137" t="s">
        <v>731</v>
      </c>
      <c r="C227" s="138"/>
      <c r="D227" s="129">
        <v>5.6499999999999996E-4</v>
      </c>
      <c r="E227" s="130"/>
    </row>
    <row r="228" spans="1:5" ht="13.5" customHeight="1" x14ac:dyDescent="0.15">
      <c r="A228" s="136" t="s">
        <v>321</v>
      </c>
      <c r="B228" s="137" t="s">
        <v>732</v>
      </c>
      <c r="C228" s="138"/>
      <c r="D228" s="129">
        <v>5.1800000000000001E-4</v>
      </c>
      <c r="E228" s="130"/>
    </row>
    <row r="229" spans="1:5" ht="13.5" customHeight="1" x14ac:dyDescent="0.15">
      <c r="A229" s="136" t="s">
        <v>322</v>
      </c>
      <c r="B229" s="137" t="s">
        <v>1033</v>
      </c>
      <c r="C229" s="138"/>
      <c r="D229" s="129">
        <v>3.9199999999999999E-4</v>
      </c>
      <c r="E229" s="130"/>
    </row>
    <row r="230" spans="1:5" ht="13.5" customHeight="1" x14ac:dyDescent="0.15">
      <c r="A230" s="136" t="s">
        <v>323</v>
      </c>
      <c r="B230" s="136" t="s">
        <v>1156</v>
      </c>
      <c r="C230" s="138"/>
      <c r="D230" s="129">
        <v>5.6400000000000005E-4</v>
      </c>
      <c r="E230" s="130"/>
    </row>
    <row r="231" spans="1:5" ht="13.5" customHeight="1" x14ac:dyDescent="0.15">
      <c r="A231" s="136" t="s">
        <v>324</v>
      </c>
      <c r="B231" s="137" t="s">
        <v>733</v>
      </c>
      <c r="C231" s="138"/>
      <c r="D231" s="129">
        <v>4.7800000000000002E-4</v>
      </c>
      <c r="E231" s="130"/>
    </row>
    <row r="232" spans="1:5" ht="13.5" customHeight="1" x14ac:dyDescent="0.15">
      <c r="A232" s="136" t="s">
        <v>325</v>
      </c>
      <c r="B232" s="137" t="s">
        <v>1157</v>
      </c>
      <c r="C232" s="138" t="s">
        <v>1010</v>
      </c>
      <c r="D232" s="129">
        <v>1.6200000000000001E-4</v>
      </c>
      <c r="E232" s="130"/>
    </row>
    <row r="233" spans="1:5" ht="13.5" customHeight="1" x14ac:dyDescent="0.15">
      <c r="A233" s="136" t="s">
        <v>326</v>
      </c>
      <c r="B233" s="136" t="s">
        <v>734</v>
      </c>
      <c r="C233" s="138"/>
      <c r="D233" s="129">
        <v>4.15E-4</v>
      </c>
      <c r="E233" s="130"/>
    </row>
    <row r="234" spans="1:5" ht="13.5" customHeight="1" x14ac:dyDescent="0.15">
      <c r="A234" s="136" t="s">
        <v>327</v>
      </c>
      <c r="B234" s="137" t="s">
        <v>1034</v>
      </c>
      <c r="C234" s="138"/>
      <c r="D234" s="129">
        <v>3.4099999999999999E-4</v>
      </c>
      <c r="E234" s="130"/>
    </row>
    <row r="235" spans="1:5" ht="13.5" customHeight="1" x14ac:dyDescent="0.15">
      <c r="A235" s="136" t="s">
        <v>328</v>
      </c>
      <c r="B235" s="136" t="s">
        <v>735</v>
      </c>
      <c r="C235" s="138"/>
      <c r="D235" s="129">
        <v>3.9800000000000002E-4</v>
      </c>
      <c r="E235" s="130"/>
    </row>
    <row r="236" spans="1:5" ht="13.5" customHeight="1" x14ac:dyDescent="0.15">
      <c r="A236" s="136" t="s">
        <v>1158</v>
      </c>
      <c r="B236" s="136" t="s">
        <v>900</v>
      </c>
      <c r="C236" s="138" t="s">
        <v>1010</v>
      </c>
      <c r="D236" s="129">
        <v>3.9399999999999998E-4</v>
      </c>
      <c r="E236" s="130"/>
    </row>
    <row r="237" spans="1:5" ht="13.5" customHeight="1" x14ac:dyDescent="0.15">
      <c r="A237" s="136" t="s">
        <v>329</v>
      </c>
      <c r="B237" s="137" t="s">
        <v>736</v>
      </c>
      <c r="C237" s="138"/>
      <c r="D237" s="129">
        <v>3.3300000000000002E-4</v>
      </c>
      <c r="E237" s="130"/>
    </row>
    <row r="238" spans="1:5" ht="13.5" customHeight="1" x14ac:dyDescent="0.15">
      <c r="A238" s="136" t="s">
        <v>330</v>
      </c>
      <c r="B238" s="137" t="s">
        <v>737</v>
      </c>
      <c r="C238" s="138"/>
      <c r="D238" s="129">
        <v>4.8200000000000001E-4</v>
      </c>
      <c r="E238" s="130"/>
    </row>
    <row r="239" spans="1:5" ht="13.5" customHeight="1" x14ac:dyDescent="0.15">
      <c r="A239" s="136" t="s">
        <v>331</v>
      </c>
      <c r="B239" s="137" t="s">
        <v>738</v>
      </c>
      <c r="C239" s="138"/>
      <c r="D239" s="129">
        <v>3.8200000000000002E-4</v>
      </c>
      <c r="E239" s="130"/>
    </row>
    <row r="240" spans="1:5" ht="13.5" customHeight="1" x14ac:dyDescent="0.15">
      <c r="A240" s="136" t="s">
        <v>332</v>
      </c>
      <c r="B240" s="137" t="s">
        <v>739</v>
      </c>
      <c r="C240" s="138"/>
      <c r="D240" s="129">
        <v>5.6999999999999998E-4</v>
      </c>
      <c r="E240" s="130"/>
    </row>
    <row r="241" spans="1:5" ht="13.5" customHeight="1" x14ac:dyDescent="0.15">
      <c r="A241" s="136" t="s">
        <v>333</v>
      </c>
      <c r="B241" s="137" t="s">
        <v>740</v>
      </c>
      <c r="C241" s="138" t="s">
        <v>1010</v>
      </c>
      <c r="D241" s="129">
        <v>5.4699999999999996E-4</v>
      </c>
      <c r="E241" s="130"/>
    </row>
    <row r="242" spans="1:5" ht="13.5" customHeight="1" x14ac:dyDescent="0.15">
      <c r="A242" s="136" t="s">
        <v>1159</v>
      </c>
      <c r="B242" s="136" t="s">
        <v>1160</v>
      </c>
      <c r="C242" s="138"/>
      <c r="D242" s="129">
        <v>5.71E-4</v>
      </c>
      <c r="E242" s="130"/>
    </row>
    <row r="243" spans="1:5" ht="13.5" customHeight="1" x14ac:dyDescent="0.15">
      <c r="A243" s="136" t="s">
        <v>334</v>
      </c>
      <c r="B243" s="137" t="s">
        <v>741</v>
      </c>
      <c r="C243" s="138"/>
      <c r="D243" s="129">
        <v>4.1899999999999999E-4</v>
      </c>
      <c r="E243" s="130"/>
    </row>
    <row r="244" spans="1:5" ht="13.5" customHeight="1" x14ac:dyDescent="0.15">
      <c r="A244" s="136" t="s">
        <v>335</v>
      </c>
      <c r="B244" s="137" t="s">
        <v>742</v>
      </c>
      <c r="C244" s="138"/>
      <c r="D244" s="129">
        <v>4.84E-4</v>
      </c>
      <c r="E244" s="130"/>
    </row>
    <row r="245" spans="1:5" ht="13.5" customHeight="1" x14ac:dyDescent="0.15">
      <c r="A245" s="136" t="s">
        <v>336</v>
      </c>
      <c r="B245" s="136" t="s">
        <v>743</v>
      </c>
      <c r="C245" s="138" t="s">
        <v>1010</v>
      </c>
      <c r="D245" s="129">
        <v>2.6800000000000001E-4</v>
      </c>
      <c r="E245" s="130"/>
    </row>
    <row r="246" spans="1:5" ht="13.5" customHeight="1" x14ac:dyDescent="0.15">
      <c r="A246" s="136" t="s">
        <v>337</v>
      </c>
      <c r="B246" s="137" t="s">
        <v>744</v>
      </c>
      <c r="C246" s="138" t="s">
        <v>1010</v>
      </c>
      <c r="D246" s="129">
        <v>4.7699999999999999E-4</v>
      </c>
      <c r="E246" s="130"/>
    </row>
    <row r="247" spans="1:5" ht="13.5" customHeight="1" x14ac:dyDescent="0.15">
      <c r="A247" s="136" t="s">
        <v>338</v>
      </c>
      <c r="B247" s="137" t="s">
        <v>745</v>
      </c>
      <c r="C247" s="138"/>
      <c r="D247" s="129">
        <v>4.4099999999999999E-4</v>
      </c>
      <c r="E247" s="130"/>
    </row>
    <row r="248" spans="1:5" ht="13.5" customHeight="1" x14ac:dyDescent="0.15">
      <c r="A248" s="136" t="s">
        <v>339</v>
      </c>
      <c r="B248" s="137" t="s">
        <v>746</v>
      </c>
      <c r="C248" s="138" t="s">
        <v>1010</v>
      </c>
      <c r="D248" s="129">
        <v>4.35E-4</v>
      </c>
      <c r="E248" s="130"/>
    </row>
    <row r="249" spans="1:5" ht="13.5" customHeight="1" x14ac:dyDescent="0.15">
      <c r="A249" s="136" t="s">
        <v>340</v>
      </c>
      <c r="B249" s="137" t="s">
        <v>747</v>
      </c>
      <c r="C249" s="138" t="s">
        <v>1010</v>
      </c>
      <c r="D249" s="129">
        <v>4.1599999999999997E-4</v>
      </c>
      <c r="E249" s="130"/>
    </row>
    <row r="250" spans="1:5" ht="13.5" customHeight="1" x14ac:dyDescent="0.15">
      <c r="A250" s="136" t="s">
        <v>341</v>
      </c>
      <c r="B250" s="137" t="s">
        <v>1161</v>
      </c>
      <c r="C250" s="138" t="s">
        <v>1010</v>
      </c>
      <c r="D250" s="129">
        <v>5.71E-4</v>
      </c>
      <c r="E250" s="130" t="s">
        <v>1162</v>
      </c>
    </row>
    <row r="251" spans="1:5" ht="13.5" customHeight="1" x14ac:dyDescent="0.15">
      <c r="A251" s="136" t="s">
        <v>342</v>
      </c>
      <c r="B251" s="137" t="s">
        <v>748</v>
      </c>
      <c r="C251" s="138"/>
      <c r="D251" s="129">
        <v>5.5500000000000005E-4</v>
      </c>
      <c r="E251" s="130"/>
    </row>
    <row r="252" spans="1:5" ht="13.5" customHeight="1" x14ac:dyDescent="0.15">
      <c r="A252" s="136" t="s">
        <v>343</v>
      </c>
      <c r="B252" s="137" t="s">
        <v>749</v>
      </c>
      <c r="C252" s="138"/>
      <c r="D252" s="129">
        <v>5.6300000000000002E-4</v>
      </c>
      <c r="E252" s="130"/>
    </row>
    <row r="253" spans="1:5" ht="13.5" customHeight="1" x14ac:dyDescent="0.15">
      <c r="A253" s="136" t="s">
        <v>344</v>
      </c>
      <c r="B253" s="136" t="s">
        <v>750</v>
      </c>
      <c r="C253" s="138" t="s">
        <v>1010</v>
      </c>
      <c r="D253" s="139">
        <v>1.5999999999999999E-5</v>
      </c>
      <c r="E253" s="130"/>
    </row>
    <row r="254" spans="1:5" ht="13.5" customHeight="1" x14ac:dyDescent="0.15">
      <c r="A254" s="136" t="s">
        <v>345</v>
      </c>
      <c r="B254" s="137" t="s">
        <v>751</v>
      </c>
      <c r="C254" s="138"/>
      <c r="D254" s="129">
        <v>4.1899999999999999E-4</v>
      </c>
      <c r="E254" s="130"/>
    </row>
    <row r="255" spans="1:5" ht="13.5" customHeight="1" x14ac:dyDescent="0.15">
      <c r="A255" s="136" t="s">
        <v>346</v>
      </c>
      <c r="B255" s="137" t="s">
        <v>1035</v>
      </c>
      <c r="C255" s="138"/>
      <c r="D255" s="129">
        <v>6.3699999999999998E-4</v>
      </c>
      <c r="E255" s="130"/>
    </row>
    <row r="256" spans="1:5" ht="13.5" customHeight="1" x14ac:dyDescent="0.15">
      <c r="A256" s="136" t="s">
        <v>347</v>
      </c>
      <c r="B256" s="137" t="s">
        <v>1036</v>
      </c>
      <c r="C256" s="138" t="s">
        <v>1010</v>
      </c>
      <c r="D256" s="129">
        <v>6.2299999999999996E-4</v>
      </c>
      <c r="E256" s="130"/>
    </row>
    <row r="257" spans="1:5" ht="13.5" customHeight="1" x14ac:dyDescent="0.15">
      <c r="A257" s="136" t="s">
        <v>1037</v>
      </c>
      <c r="B257" s="136" t="s">
        <v>1038</v>
      </c>
      <c r="C257" s="138"/>
      <c r="D257" s="129">
        <v>4.2200000000000001E-4</v>
      </c>
      <c r="E257" s="130"/>
    </row>
    <row r="258" spans="1:5" ht="13.5" customHeight="1" x14ac:dyDescent="0.15">
      <c r="A258" s="136" t="s">
        <v>348</v>
      </c>
      <c r="B258" s="136" t="s">
        <v>752</v>
      </c>
      <c r="C258" s="138"/>
      <c r="D258" s="129">
        <v>6.11E-4</v>
      </c>
      <c r="E258" s="130"/>
    </row>
    <row r="259" spans="1:5" ht="13.5" customHeight="1" x14ac:dyDescent="0.15">
      <c r="A259" s="136" t="s">
        <v>349</v>
      </c>
      <c r="B259" s="137" t="s">
        <v>1039</v>
      </c>
      <c r="C259" s="138"/>
      <c r="D259" s="129">
        <v>6.2600000000000004E-4</v>
      </c>
      <c r="E259" s="130"/>
    </row>
    <row r="260" spans="1:5" ht="13.5" customHeight="1" x14ac:dyDescent="0.15">
      <c r="A260" s="136" t="s">
        <v>350</v>
      </c>
      <c r="B260" s="137" t="s">
        <v>753</v>
      </c>
      <c r="C260" s="138" t="s">
        <v>1010</v>
      </c>
      <c r="D260" s="129">
        <v>4.5800000000000002E-4</v>
      </c>
      <c r="E260" s="130"/>
    </row>
    <row r="261" spans="1:5" ht="13.5" customHeight="1" x14ac:dyDescent="0.15">
      <c r="A261" s="133" t="s">
        <v>351</v>
      </c>
      <c r="B261" s="134" t="s">
        <v>754</v>
      </c>
      <c r="C261" s="138" t="s">
        <v>1010</v>
      </c>
      <c r="D261" s="129">
        <v>3.59E-4</v>
      </c>
      <c r="E261" s="130"/>
    </row>
    <row r="262" spans="1:5" ht="13.5" customHeight="1" x14ac:dyDescent="0.15">
      <c r="A262" s="136" t="s">
        <v>352</v>
      </c>
      <c r="B262" s="137" t="s">
        <v>1040</v>
      </c>
      <c r="C262" s="138"/>
      <c r="D262" s="129">
        <v>4.8799999999999999E-4</v>
      </c>
      <c r="E262" s="130"/>
    </row>
    <row r="263" spans="1:5" ht="13.5" customHeight="1" x14ac:dyDescent="0.15">
      <c r="A263" s="136" t="s">
        <v>353</v>
      </c>
      <c r="B263" s="136" t="s">
        <v>755</v>
      </c>
      <c r="C263" s="138"/>
      <c r="D263" s="129">
        <v>4.2200000000000001E-4</v>
      </c>
      <c r="E263" s="130"/>
    </row>
    <row r="264" spans="1:5" ht="13.5" customHeight="1" x14ac:dyDescent="0.15">
      <c r="A264" s="136" t="s">
        <v>354</v>
      </c>
      <c r="B264" s="137" t="s">
        <v>756</v>
      </c>
      <c r="C264" s="138"/>
      <c r="D264" s="129">
        <v>6.1899999999999998E-4</v>
      </c>
      <c r="E264" s="130"/>
    </row>
    <row r="265" spans="1:5" ht="13.5" customHeight="1" x14ac:dyDescent="0.4">
      <c r="A265" s="136" t="s">
        <v>355</v>
      </c>
      <c r="B265" s="142" t="s">
        <v>757</v>
      </c>
      <c r="C265" s="138" t="s">
        <v>1010</v>
      </c>
      <c r="D265" s="129">
        <v>4.44E-4</v>
      </c>
      <c r="E265" s="140"/>
    </row>
    <row r="266" spans="1:5" ht="13.5" customHeight="1" x14ac:dyDescent="0.15">
      <c r="A266" s="136" t="s">
        <v>356</v>
      </c>
      <c r="B266" s="136" t="s">
        <v>758</v>
      </c>
      <c r="C266" s="138"/>
      <c r="D266" s="129">
        <v>3.1399999999999999E-4</v>
      </c>
      <c r="E266" s="130"/>
    </row>
    <row r="267" spans="1:5" ht="13.5" customHeight="1" x14ac:dyDescent="0.15">
      <c r="A267" s="136" t="s">
        <v>357</v>
      </c>
      <c r="B267" s="137" t="s">
        <v>759</v>
      </c>
      <c r="C267" s="138"/>
      <c r="D267" s="129">
        <v>4.0499999999999998E-4</v>
      </c>
      <c r="E267" s="130"/>
    </row>
    <row r="268" spans="1:5" ht="13.5" customHeight="1" x14ac:dyDescent="0.15">
      <c r="A268" s="136" t="s">
        <v>358</v>
      </c>
      <c r="B268" s="137" t="s">
        <v>760</v>
      </c>
      <c r="C268" s="138" t="s">
        <v>1010</v>
      </c>
      <c r="D268" s="129">
        <v>6.7000000000000002E-5</v>
      </c>
      <c r="E268" s="130"/>
    </row>
    <row r="269" spans="1:5" ht="13.5" customHeight="1" x14ac:dyDescent="0.15">
      <c r="A269" s="136" t="s">
        <v>359</v>
      </c>
      <c r="B269" s="137" t="s">
        <v>761</v>
      </c>
      <c r="C269" s="138"/>
      <c r="D269" s="129">
        <v>4.06E-4</v>
      </c>
      <c r="E269" s="130"/>
    </row>
    <row r="270" spans="1:5" ht="13.5" customHeight="1" x14ac:dyDescent="0.15">
      <c r="A270" s="136" t="s">
        <v>360</v>
      </c>
      <c r="B270" s="137" t="s">
        <v>762</v>
      </c>
      <c r="C270" s="138"/>
      <c r="D270" s="129">
        <v>4.1899999999999999E-4</v>
      </c>
      <c r="E270" s="130"/>
    </row>
    <row r="271" spans="1:5" ht="13.5" customHeight="1" x14ac:dyDescent="0.15">
      <c r="A271" s="136" t="s">
        <v>361</v>
      </c>
      <c r="B271" s="137" t="s">
        <v>1163</v>
      </c>
      <c r="C271" s="138" t="s">
        <v>1010</v>
      </c>
      <c r="D271" s="129">
        <v>3.8400000000000001E-4</v>
      </c>
      <c r="E271" s="130"/>
    </row>
    <row r="272" spans="1:5" ht="13.5" customHeight="1" x14ac:dyDescent="0.4">
      <c r="A272" s="136" t="s">
        <v>362</v>
      </c>
      <c r="B272" s="144" t="s">
        <v>763</v>
      </c>
      <c r="C272" s="138"/>
      <c r="D272" s="129">
        <v>4.6299999999999998E-4</v>
      </c>
      <c r="E272" s="140"/>
    </row>
    <row r="273" spans="1:5" ht="13.5" customHeight="1" x14ac:dyDescent="0.15">
      <c r="A273" s="136" t="s">
        <v>363</v>
      </c>
      <c r="B273" s="137" t="s">
        <v>764</v>
      </c>
      <c r="C273" s="138"/>
      <c r="D273" s="129">
        <v>5.0600000000000005E-4</v>
      </c>
      <c r="E273" s="130"/>
    </row>
    <row r="274" spans="1:5" ht="13.5" customHeight="1" x14ac:dyDescent="0.15">
      <c r="A274" s="136" t="s">
        <v>364</v>
      </c>
      <c r="B274" s="137" t="s">
        <v>1041</v>
      </c>
      <c r="C274" s="138"/>
      <c r="D274" s="129">
        <v>6.1700000000000004E-4</v>
      </c>
      <c r="E274" s="130"/>
    </row>
    <row r="275" spans="1:5" ht="13.5" customHeight="1" x14ac:dyDescent="0.15">
      <c r="A275" s="136" t="s">
        <v>365</v>
      </c>
      <c r="B275" s="137" t="s">
        <v>765</v>
      </c>
      <c r="C275" s="138"/>
      <c r="D275" s="129">
        <v>6.2299999999999996E-4</v>
      </c>
      <c r="E275" s="130"/>
    </row>
    <row r="276" spans="1:5" ht="13.5" customHeight="1" x14ac:dyDescent="0.15">
      <c r="A276" s="136" t="s">
        <v>366</v>
      </c>
      <c r="B276" s="137" t="s">
        <v>1042</v>
      </c>
      <c r="C276" s="138"/>
      <c r="D276" s="129">
        <v>5.1900000000000004E-4</v>
      </c>
      <c r="E276" s="130"/>
    </row>
    <row r="277" spans="1:5" ht="13.5" customHeight="1" x14ac:dyDescent="0.15">
      <c r="A277" s="136" t="s">
        <v>367</v>
      </c>
      <c r="B277" s="137" t="s">
        <v>766</v>
      </c>
      <c r="C277" s="138"/>
      <c r="D277" s="129">
        <v>4.2200000000000001E-4</v>
      </c>
      <c r="E277" s="130"/>
    </row>
    <row r="278" spans="1:5" ht="13.5" customHeight="1" x14ac:dyDescent="0.15">
      <c r="A278" s="136" t="s">
        <v>1164</v>
      </c>
      <c r="B278" s="137" t="s">
        <v>767</v>
      </c>
      <c r="C278" s="138" t="s">
        <v>1010</v>
      </c>
      <c r="D278" s="129">
        <v>4.2499999999999998E-4</v>
      </c>
      <c r="E278" s="130"/>
    </row>
    <row r="279" spans="1:5" ht="13.5" customHeight="1" x14ac:dyDescent="0.15">
      <c r="A279" s="136" t="s">
        <v>368</v>
      </c>
      <c r="B279" s="136" t="s">
        <v>768</v>
      </c>
      <c r="C279" s="138"/>
      <c r="D279" s="129">
        <v>6.3599999999999996E-4</v>
      </c>
      <c r="E279" s="130"/>
    </row>
    <row r="280" spans="1:5" ht="13.5" customHeight="1" x14ac:dyDescent="0.15">
      <c r="A280" s="136" t="s">
        <v>369</v>
      </c>
      <c r="B280" s="137" t="s">
        <v>769</v>
      </c>
      <c r="C280" s="138"/>
      <c r="D280" s="129">
        <v>5.8100000000000003E-4</v>
      </c>
      <c r="E280" s="130"/>
    </row>
    <row r="281" spans="1:5" ht="13.5" customHeight="1" x14ac:dyDescent="0.15">
      <c r="A281" s="136" t="s">
        <v>370</v>
      </c>
      <c r="B281" s="137" t="s">
        <v>1043</v>
      </c>
      <c r="C281" s="138"/>
      <c r="D281" s="129">
        <v>4.2200000000000001E-4</v>
      </c>
      <c r="E281" s="130"/>
    </row>
    <row r="282" spans="1:5" ht="13.5" customHeight="1" x14ac:dyDescent="0.15">
      <c r="A282" s="136" t="s">
        <v>371</v>
      </c>
      <c r="B282" s="137" t="s">
        <v>1044</v>
      </c>
      <c r="C282" s="138"/>
      <c r="D282" s="129">
        <v>4.6900000000000002E-4</v>
      </c>
      <c r="E282" s="130"/>
    </row>
    <row r="283" spans="1:5" ht="13.5" customHeight="1" x14ac:dyDescent="0.15">
      <c r="A283" s="136" t="s">
        <v>372</v>
      </c>
      <c r="B283" s="137" t="s">
        <v>1165</v>
      </c>
      <c r="C283" s="138"/>
      <c r="D283" s="129">
        <v>5.0500000000000002E-4</v>
      </c>
      <c r="E283" s="130" t="s">
        <v>1166</v>
      </c>
    </row>
    <row r="284" spans="1:5" ht="13.5" customHeight="1" x14ac:dyDescent="0.15">
      <c r="A284" s="136" t="s">
        <v>373</v>
      </c>
      <c r="B284" s="137" t="s">
        <v>1167</v>
      </c>
      <c r="C284" s="138"/>
      <c r="D284" s="129">
        <v>7.0899999999999999E-4</v>
      </c>
      <c r="E284" s="130" t="s">
        <v>1168</v>
      </c>
    </row>
    <row r="285" spans="1:5" ht="13.5" customHeight="1" x14ac:dyDescent="0.15">
      <c r="A285" s="136" t="s">
        <v>374</v>
      </c>
      <c r="B285" s="137" t="s">
        <v>770</v>
      </c>
      <c r="C285" s="138"/>
      <c r="D285" s="129">
        <v>5.8699999999999996E-4</v>
      </c>
      <c r="E285" s="130"/>
    </row>
    <row r="286" spans="1:5" ht="13.5" customHeight="1" x14ac:dyDescent="0.4">
      <c r="A286" s="136" t="s">
        <v>375</v>
      </c>
      <c r="B286" s="136" t="s">
        <v>771</v>
      </c>
      <c r="C286" s="138"/>
      <c r="D286" s="129">
        <v>6.5600000000000001E-4</v>
      </c>
      <c r="E286" s="140"/>
    </row>
    <row r="287" spans="1:5" ht="13.5" customHeight="1" x14ac:dyDescent="0.15">
      <c r="A287" s="136" t="s">
        <v>376</v>
      </c>
      <c r="B287" s="137" t="s">
        <v>968</v>
      </c>
      <c r="C287" s="138" t="s">
        <v>1010</v>
      </c>
      <c r="D287" s="129">
        <v>3.1500000000000001E-4</v>
      </c>
      <c r="E287" s="130"/>
    </row>
    <row r="288" spans="1:5" ht="13.5" customHeight="1" x14ac:dyDescent="0.15">
      <c r="A288" s="136" t="s">
        <v>377</v>
      </c>
      <c r="B288" s="137" t="s">
        <v>772</v>
      </c>
      <c r="C288" s="138"/>
      <c r="D288" s="129">
        <v>5.9000000000000003E-4</v>
      </c>
      <c r="E288" s="130"/>
    </row>
    <row r="289" spans="1:5" ht="13.5" customHeight="1" x14ac:dyDescent="0.15">
      <c r="A289" s="136" t="s">
        <v>378</v>
      </c>
      <c r="B289" s="137" t="s">
        <v>1169</v>
      </c>
      <c r="C289" s="138" t="s">
        <v>1010</v>
      </c>
      <c r="D289" s="129">
        <v>4.66E-4</v>
      </c>
      <c r="E289" s="130"/>
    </row>
    <row r="290" spans="1:5" ht="13.5" customHeight="1" x14ac:dyDescent="0.15">
      <c r="A290" s="136" t="s">
        <v>379</v>
      </c>
      <c r="B290" s="137" t="s">
        <v>1170</v>
      </c>
      <c r="C290" s="138"/>
      <c r="D290" s="129">
        <v>3.3399999999999999E-4</v>
      </c>
      <c r="E290" s="130"/>
    </row>
    <row r="291" spans="1:5" ht="13.5" customHeight="1" x14ac:dyDescent="0.15">
      <c r="A291" s="136" t="s">
        <v>380</v>
      </c>
      <c r="B291" s="137" t="s">
        <v>773</v>
      </c>
      <c r="C291" s="138"/>
      <c r="D291" s="129">
        <v>5.8600000000000004E-4</v>
      </c>
      <c r="E291" s="130"/>
    </row>
    <row r="292" spans="1:5" ht="13.5" customHeight="1" x14ac:dyDescent="0.15">
      <c r="A292" s="136" t="s">
        <v>381</v>
      </c>
      <c r="B292" s="137" t="s">
        <v>774</v>
      </c>
      <c r="C292" s="138"/>
      <c r="D292" s="129">
        <v>4.1100000000000002E-4</v>
      </c>
      <c r="E292" s="130"/>
    </row>
    <row r="293" spans="1:5" ht="13.5" customHeight="1" x14ac:dyDescent="0.15">
      <c r="A293" s="136" t="s">
        <v>382</v>
      </c>
      <c r="B293" s="137" t="s">
        <v>775</v>
      </c>
      <c r="C293" s="138" t="s">
        <v>1010</v>
      </c>
      <c r="D293" s="129">
        <v>3.1599999999999998E-4</v>
      </c>
      <c r="E293" s="130"/>
    </row>
    <row r="294" spans="1:5" ht="13.5" customHeight="1" x14ac:dyDescent="0.4">
      <c r="A294" s="136" t="s">
        <v>383</v>
      </c>
      <c r="B294" s="144" t="s">
        <v>776</v>
      </c>
      <c r="C294" s="138"/>
      <c r="D294" s="129">
        <v>4.9200000000000003E-4</v>
      </c>
      <c r="E294" s="140"/>
    </row>
    <row r="295" spans="1:5" ht="13.5" customHeight="1" x14ac:dyDescent="0.15">
      <c r="A295" s="136" t="s">
        <v>384</v>
      </c>
      <c r="B295" s="137" t="s">
        <v>1045</v>
      </c>
      <c r="C295" s="138" t="s">
        <v>1010</v>
      </c>
      <c r="D295" s="129">
        <v>4.28E-4</v>
      </c>
      <c r="E295" s="130"/>
    </row>
    <row r="296" spans="1:5" ht="13.5" customHeight="1" x14ac:dyDescent="0.15">
      <c r="A296" s="136" t="s">
        <v>385</v>
      </c>
      <c r="B296" s="137" t="s">
        <v>1046</v>
      </c>
      <c r="C296" s="138" t="s">
        <v>1010</v>
      </c>
      <c r="D296" s="129">
        <v>3.2600000000000001E-4</v>
      </c>
      <c r="E296" s="130"/>
    </row>
    <row r="297" spans="1:5" ht="13.5" customHeight="1" x14ac:dyDescent="0.15">
      <c r="A297" s="136" t="s">
        <v>386</v>
      </c>
      <c r="B297" s="137" t="s">
        <v>777</v>
      </c>
      <c r="C297" s="138" t="s">
        <v>1010</v>
      </c>
      <c r="D297" s="129">
        <v>3.8200000000000002E-4</v>
      </c>
      <c r="E297" s="130"/>
    </row>
    <row r="298" spans="1:5" ht="13.5" customHeight="1" x14ac:dyDescent="0.15">
      <c r="A298" s="136" t="s">
        <v>387</v>
      </c>
      <c r="B298" s="137" t="s">
        <v>778</v>
      </c>
      <c r="C298" s="138"/>
      <c r="D298" s="139">
        <v>2.5300000000000002E-4</v>
      </c>
      <c r="E298" s="130"/>
    </row>
    <row r="299" spans="1:5" ht="13.5" customHeight="1" x14ac:dyDescent="0.15">
      <c r="A299" s="136" t="s">
        <v>388</v>
      </c>
      <c r="B299" s="137" t="s">
        <v>779</v>
      </c>
      <c r="C299" s="138"/>
      <c r="D299" s="129">
        <v>6.2299999999999996E-4</v>
      </c>
      <c r="E299" s="130"/>
    </row>
    <row r="300" spans="1:5" ht="13.5" customHeight="1" x14ac:dyDescent="0.15">
      <c r="A300" s="136" t="s">
        <v>389</v>
      </c>
      <c r="B300" s="137" t="s">
        <v>780</v>
      </c>
      <c r="C300" s="138" t="s">
        <v>1010</v>
      </c>
      <c r="D300" s="129">
        <v>4.1399999999999998E-4</v>
      </c>
      <c r="E300" s="130"/>
    </row>
    <row r="301" spans="1:5" ht="13.5" customHeight="1" x14ac:dyDescent="0.15">
      <c r="A301" s="136" t="s">
        <v>390</v>
      </c>
      <c r="B301" s="137" t="s">
        <v>781</v>
      </c>
      <c r="C301" s="138"/>
      <c r="D301" s="129">
        <v>6.4000000000000005E-4</v>
      </c>
      <c r="E301" s="130"/>
    </row>
    <row r="302" spans="1:5" ht="13.5" customHeight="1" x14ac:dyDescent="0.15">
      <c r="A302" s="136" t="s">
        <v>391</v>
      </c>
      <c r="B302" s="137" t="s">
        <v>782</v>
      </c>
      <c r="C302" s="138"/>
      <c r="D302" s="129">
        <v>4.1899999999999999E-4</v>
      </c>
      <c r="E302" s="130"/>
    </row>
    <row r="303" spans="1:5" ht="13.5" customHeight="1" x14ac:dyDescent="0.15">
      <c r="A303" s="136" t="s">
        <v>392</v>
      </c>
      <c r="B303" s="137" t="s">
        <v>783</v>
      </c>
      <c r="C303" s="138"/>
      <c r="D303" s="139">
        <v>5.4900000000000001E-4</v>
      </c>
      <c r="E303" s="130"/>
    </row>
    <row r="304" spans="1:5" ht="13.5" customHeight="1" x14ac:dyDescent="0.15">
      <c r="A304" s="136" t="s">
        <v>393</v>
      </c>
      <c r="B304" s="137" t="s">
        <v>784</v>
      </c>
      <c r="C304" s="138" t="s">
        <v>1010</v>
      </c>
      <c r="D304" s="139">
        <v>4.28E-4</v>
      </c>
      <c r="E304" s="130"/>
    </row>
    <row r="305" spans="1:5" ht="13.5" customHeight="1" x14ac:dyDescent="0.15">
      <c r="A305" s="136" t="s">
        <v>394</v>
      </c>
      <c r="B305" s="144" t="s">
        <v>785</v>
      </c>
      <c r="C305" s="138" t="s">
        <v>1010</v>
      </c>
      <c r="D305" s="129">
        <v>5.2499999999999997E-4</v>
      </c>
      <c r="E305" s="130"/>
    </row>
    <row r="306" spans="1:5" ht="13.5" customHeight="1" x14ac:dyDescent="0.15">
      <c r="A306" s="136" t="s">
        <v>395</v>
      </c>
      <c r="B306" s="137" t="s">
        <v>786</v>
      </c>
      <c r="C306" s="135" t="s">
        <v>1010</v>
      </c>
      <c r="D306" s="129">
        <v>4.2000000000000002E-4</v>
      </c>
      <c r="E306" s="130"/>
    </row>
    <row r="307" spans="1:5" ht="13.5" customHeight="1" x14ac:dyDescent="0.15">
      <c r="A307" s="136" t="s">
        <v>396</v>
      </c>
      <c r="B307" s="137" t="s">
        <v>787</v>
      </c>
      <c r="C307" s="135"/>
      <c r="D307" s="129">
        <v>6.3500000000000004E-4</v>
      </c>
      <c r="E307" s="130"/>
    </row>
    <row r="308" spans="1:5" ht="13.5" customHeight="1" x14ac:dyDescent="0.15">
      <c r="A308" s="136" t="s">
        <v>397</v>
      </c>
      <c r="B308" s="137" t="s">
        <v>788</v>
      </c>
      <c r="C308" s="135" t="s">
        <v>1010</v>
      </c>
      <c r="D308" s="139">
        <v>4.2400000000000001E-4</v>
      </c>
      <c r="E308" s="130"/>
    </row>
    <row r="309" spans="1:5" ht="13.5" customHeight="1" x14ac:dyDescent="0.15">
      <c r="A309" s="136" t="s">
        <v>398</v>
      </c>
      <c r="B309" s="137" t="s">
        <v>1047</v>
      </c>
      <c r="C309" s="135" t="s">
        <v>1010</v>
      </c>
      <c r="D309" s="139">
        <v>3.6299999999999999E-4</v>
      </c>
      <c r="E309" s="130"/>
    </row>
    <row r="310" spans="1:5" ht="13.5" customHeight="1" x14ac:dyDescent="0.15">
      <c r="A310" s="136" t="s">
        <v>399</v>
      </c>
      <c r="B310" s="137" t="s">
        <v>1048</v>
      </c>
      <c r="C310" s="135"/>
      <c r="D310" s="129">
        <v>4.6299999999999998E-4</v>
      </c>
      <c r="E310" s="130"/>
    </row>
    <row r="311" spans="1:5" ht="13.5" customHeight="1" x14ac:dyDescent="0.15">
      <c r="A311" s="136" t="s">
        <v>400</v>
      </c>
      <c r="B311" s="137" t="s">
        <v>789</v>
      </c>
      <c r="C311" s="135"/>
      <c r="D311" s="129">
        <v>4.1899999999999999E-4</v>
      </c>
      <c r="E311" s="130"/>
    </row>
    <row r="312" spans="1:5" ht="13.5" customHeight="1" x14ac:dyDescent="0.15">
      <c r="A312" s="136" t="s">
        <v>401</v>
      </c>
      <c r="B312" s="137" t="s">
        <v>790</v>
      </c>
      <c r="C312" s="135" t="s">
        <v>1010</v>
      </c>
      <c r="D312" s="129">
        <v>3.9899999999999999E-4</v>
      </c>
      <c r="E312" s="130"/>
    </row>
    <row r="313" spans="1:5" ht="13.5" customHeight="1" x14ac:dyDescent="0.15">
      <c r="A313" s="136" t="s">
        <v>402</v>
      </c>
      <c r="B313" s="137" t="s">
        <v>791</v>
      </c>
      <c r="C313" s="138"/>
      <c r="D313" s="129">
        <v>4.1899999999999999E-4</v>
      </c>
      <c r="E313" s="130"/>
    </row>
    <row r="314" spans="1:5" ht="13.5" customHeight="1" x14ac:dyDescent="0.15">
      <c r="A314" s="136" t="s">
        <v>403</v>
      </c>
      <c r="B314" s="137" t="s">
        <v>792</v>
      </c>
      <c r="C314" s="138" t="s">
        <v>1010</v>
      </c>
      <c r="D314" s="129">
        <v>1E-4</v>
      </c>
      <c r="E314" s="130"/>
    </row>
    <row r="315" spans="1:5" ht="13.5" customHeight="1" x14ac:dyDescent="0.15">
      <c r="A315" s="136" t="s">
        <v>404</v>
      </c>
      <c r="B315" s="137" t="s">
        <v>793</v>
      </c>
      <c r="C315" s="138"/>
      <c r="D315" s="129">
        <v>4.1899999999999999E-4</v>
      </c>
      <c r="E315" s="130"/>
    </row>
    <row r="316" spans="1:5" ht="13.5" customHeight="1" x14ac:dyDescent="0.15">
      <c r="A316" s="136" t="s">
        <v>405</v>
      </c>
      <c r="B316" s="137" t="s">
        <v>794</v>
      </c>
      <c r="C316" s="138" t="s">
        <v>1010</v>
      </c>
      <c r="D316" s="129">
        <v>3.7199999999999999E-4</v>
      </c>
      <c r="E316" s="130"/>
    </row>
    <row r="317" spans="1:5" ht="13.5" customHeight="1" x14ac:dyDescent="0.4">
      <c r="A317" s="136" t="s">
        <v>406</v>
      </c>
      <c r="B317" s="136" t="s">
        <v>795</v>
      </c>
      <c r="C317" s="138"/>
      <c r="D317" s="129">
        <v>5.9000000000000003E-4</v>
      </c>
      <c r="E317" s="140"/>
    </row>
    <row r="318" spans="1:5" ht="13.5" customHeight="1" x14ac:dyDescent="0.15">
      <c r="A318" s="136" t="s">
        <v>1171</v>
      </c>
      <c r="B318" s="137" t="s">
        <v>1172</v>
      </c>
      <c r="C318" s="138"/>
      <c r="D318" s="129">
        <v>4.2400000000000001E-4</v>
      </c>
      <c r="E318" s="130" t="s">
        <v>1173</v>
      </c>
    </row>
    <row r="319" spans="1:5" ht="13.5" customHeight="1" x14ac:dyDescent="0.15">
      <c r="A319" s="136" t="s">
        <v>407</v>
      </c>
      <c r="B319" s="136" t="s">
        <v>796</v>
      </c>
      <c r="C319" s="138" t="s">
        <v>1010</v>
      </c>
      <c r="D319" s="129">
        <v>4.5199999999999998E-4</v>
      </c>
      <c r="E319" s="130"/>
    </row>
    <row r="320" spans="1:5" ht="13.5" customHeight="1" x14ac:dyDescent="0.4">
      <c r="A320" s="137" t="s">
        <v>408</v>
      </c>
      <c r="B320" s="144" t="s">
        <v>797</v>
      </c>
      <c r="C320" s="138" t="s">
        <v>1010</v>
      </c>
      <c r="D320" s="129">
        <v>5.1000000000000004E-4</v>
      </c>
      <c r="E320" s="140"/>
    </row>
    <row r="321" spans="1:5" ht="13.5" customHeight="1" x14ac:dyDescent="0.15">
      <c r="A321" s="136" t="s">
        <v>409</v>
      </c>
      <c r="B321" s="137" t="s">
        <v>798</v>
      </c>
      <c r="C321" s="138"/>
      <c r="D321" s="129">
        <v>6.3400000000000001E-4</v>
      </c>
      <c r="E321" s="130"/>
    </row>
    <row r="322" spans="1:5" ht="13.5" customHeight="1" x14ac:dyDescent="0.15">
      <c r="A322" s="136" t="s">
        <v>410</v>
      </c>
      <c r="B322" s="137" t="s">
        <v>1049</v>
      </c>
      <c r="C322" s="138"/>
      <c r="D322" s="129">
        <v>4.1100000000000002E-4</v>
      </c>
      <c r="E322" s="130"/>
    </row>
    <row r="323" spans="1:5" ht="13.5" customHeight="1" x14ac:dyDescent="0.15">
      <c r="A323" s="136" t="s">
        <v>411</v>
      </c>
      <c r="B323" s="137" t="s">
        <v>799</v>
      </c>
      <c r="C323" s="138"/>
      <c r="D323" s="129">
        <v>5.4799999999999998E-4</v>
      </c>
      <c r="E323" s="130"/>
    </row>
    <row r="324" spans="1:5" ht="13.5" customHeight="1" x14ac:dyDescent="0.15">
      <c r="A324" s="136" t="s">
        <v>412</v>
      </c>
      <c r="B324" s="137" t="s">
        <v>800</v>
      </c>
      <c r="C324" s="138" t="s">
        <v>1010</v>
      </c>
      <c r="D324" s="129">
        <v>5.9000000000000003E-4</v>
      </c>
      <c r="E324" s="130"/>
    </row>
    <row r="325" spans="1:5" ht="13.5" customHeight="1" x14ac:dyDescent="0.15">
      <c r="A325" s="136" t="s">
        <v>413</v>
      </c>
      <c r="B325" s="137" t="s">
        <v>801</v>
      </c>
      <c r="C325" s="138"/>
      <c r="D325" s="129">
        <v>5.8399999999999999E-4</v>
      </c>
      <c r="E325" s="130"/>
    </row>
    <row r="326" spans="1:5" ht="13.5" customHeight="1" x14ac:dyDescent="0.15">
      <c r="A326" s="136" t="s">
        <v>414</v>
      </c>
      <c r="B326" s="137" t="s">
        <v>1050</v>
      </c>
      <c r="C326" s="138"/>
      <c r="D326" s="129">
        <v>5.9199999999999997E-4</v>
      </c>
      <c r="E326" s="130"/>
    </row>
    <row r="327" spans="1:5" ht="13.5" customHeight="1" x14ac:dyDescent="0.15">
      <c r="A327" s="136" t="s">
        <v>415</v>
      </c>
      <c r="B327" s="137" t="s">
        <v>802</v>
      </c>
      <c r="C327" s="138"/>
      <c r="D327" s="129">
        <v>4.2400000000000001E-4</v>
      </c>
      <c r="E327" s="130"/>
    </row>
    <row r="328" spans="1:5" ht="13.5" customHeight="1" x14ac:dyDescent="0.15">
      <c r="A328" s="136" t="s">
        <v>416</v>
      </c>
      <c r="B328" s="137" t="s">
        <v>803</v>
      </c>
      <c r="C328" s="138" t="s">
        <v>1010</v>
      </c>
      <c r="D328" s="129">
        <v>3.0200000000000002E-4</v>
      </c>
      <c r="E328" s="130"/>
    </row>
    <row r="329" spans="1:5" ht="13.5" customHeight="1" x14ac:dyDescent="0.15">
      <c r="A329" s="136" t="s">
        <v>417</v>
      </c>
      <c r="B329" s="137" t="s">
        <v>804</v>
      </c>
      <c r="C329" s="138"/>
      <c r="D329" s="129">
        <v>4.1899999999999999E-4</v>
      </c>
      <c r="E329" s="130"/>
    </row>
    <row r="330" spans="1:5" ht="13.5" customHeight="1" x14ac:dyDescent="0.15">
      <c r="A330" s="136" t="s">
        <v>418</v>
      </c>
      <c r="B330" s="136" t="s">
        <v>805</v>
      </c>
      <c r="C330" s="135" t="s">
        <v>1010</v>
      </c>
      <c r="D330" s="139">
        <v>4.2200000000000001E-4</v>
      </c>
      <c r="E330" s="130"/>
    </row>
    <row r="331" spans="1:5" ht="13.5" customHeight="1" x14ac:dyDescent="0.4">
      <c r="A331" s="136" t="s">
        <v>419</v>
      </c>
      <c r="B331" s="144" t="s">
        <v>806</v>
      </c>
      <c r="C331" s="138"/>
      <c r="D331" s="139">
        <v>4.2200000000000001E-4</v>
      </c>
      <c r="E331" s="140"/>
    </row>
    <row r="332" spans="1:5" ht="13.5" customHeight="1" x14ac:dyDescent="0.15">
      <c r="A332" s="133" t="s">
        <v>420</v>
      </c>
      <c r="B332" s="134" t="s">
        <v>807</v>
      </c>
      <c r="C332" s="138" t="s">
        <v>1010</v>
      </c>
      <c r="D332" s="129">
        <v>3.4400000000000001E-4</v>
      </c>
      <c r="E332" s="130"/>
    </row>
    <row r="333" spans="1:5" ht="13.5" customHeight="1" x14ac:dyDescent="0.15">
      <c r="A333" s="136" t="s">
        <v>421</v>
      </c>
      <c r="B333" s="137" t="s">
        <v>808</v>
      </c>
      <c r="C333" s="138"/>
      <c r="D333" s="129">
        <v>3.88E-4</v>
      </c>
      <c r="E333" s="130"/>
    </row>
    <row r="334" spans="1:5" ht="13.5" customHeight="1" x14ac:dyDescent="0.15">
      <c r="A334" s="136" t="s">
        <v>422</v>
      </c>
      <c r="B334" s="137" t="s">
        <v>809</v>
      </c>
      <c r="C334" s="138"/>
      <c r="D334" s="129">
        <v>5.3999999999999998E-5</v>
      </c>
      <c r="E334" s="130"/>
    </row>
    <row r="335" spans="1:5" ht="13.5" customHeight="1" x14ac:dyDescent="0.15">
      <c r="A335" s="136" t="s">
        <v>423</v>
      </c>
      <c r="B335" s="137" t="s">
        <v>810</v>
      </c>
      <c r="C335" s="138"/>
      <c r="D335" s="139">
        <v>8.1800000000000004E-4</v>
      </c>
      <c r="E335" s="130"/>
    </row>
    <row r="336" spans="1:5" ht="13.5" customHeight="1" x14ac:dyDescent="0.15">
      <c r="A336" s="136" t="s">
        <v>424</v>
      </c>
      <c r="B336" s="136" t="s">
        <v>1051</v>
      </c>
      <c r="C336" s="135"/>
      <c r="D336" s="139">
        <v>2.7099999999999997E-4</v>
      </c>
      <c r="E336" s="130"/>
    </row>
    <row r="337" spans="1:5" ht="13.5" customHeight="1" x14ac:dyDescent="0.15">
      <c r="A337" s="136" t="s">
        <v>425</v>
      </c>
      <c r="B337" s="137" t="s">
        <v>811</v>
      </c>
      <c r="C337" s="138"/>
      <c r="D337" s="139">
        <v>4.1399999999999998E-4</v>
      </c>
      <c r="E337" s="130"/>
    </row>
    <row r="338" spans="1:5" ht="13.5" customHeight="1" x14ac:dyDescent="0.15">
      <c r="A338" s="136" t="s">
        <v>426</v>
      </c>
      <c r="B338" s="137" t="s">
        <v>812</v>
      </c>
      <c r="C338" s="138"/>
      <c r="D338" s="129">
        <v>4.4700000000000002E-4</v>
      </c>
      <c r="E338" s="130"/>
    </row>
    <row r="339" spans="1:5" ht="13.5" customHeight="1" x14ac:dyDescent="0.15">
      <c r="A339" s="136" t="s">
        <v>1052</v>
      </c>
      <c r="B339" s="137" t="s">
        <v>813</v>
      </c>
      <c r="C339" s="138"/>
      <c r="D339" s="139">
        <v>4.1899999999999999E-4</v>
      </c>
      <c r="E339" s="130"/>
    </row>
    <row r="340" spans="1:5" ht="13.5" customHeight="1" x14ac:dyDescent="0.15">
      <c r="A340" s="136" t="s">
        <v>427</v>
      </c>
      <c r="B340" s="137" t="s">
        <v>814</v>
      </c>
      <c r="C340" s="138" t="s">
        <v>1010</v>
      </c>
      <c r="D340" s="129">
        <v>2.8E-5</v>
      </c>
      <c r="E340" s="130"/>
    </row>
    <row r="341" spans="1:5" ht="13.5" customHeight="1" x14ac:dyDescent="0.15">
      <c r="A341" s="136" t="s">
        <v>428</v>
      </c>
      <c r="B341" s="137" t="s">
        <v>815</v>
      </c>
      <c r="C341" s="138"/>
      <c r="D341" s="129">
        <v>6.4300000000000002E-4</v>
      </c>
      <c r="E341" s="130"/>
    </row>
    <row r="342" spans="1:5" ht="13.5" customHeight="1" x14ac:dyDescent="0.15">
      <c r="A342" s="136" t="s">
        <v>429</v>
      </c>
      <c r="B342" s="137" t="s">
        <v>816</v>
      </c>
      <c r="C342" s="138" t="s">
        <v>1010</v>
      </c>
      <c r="D342" s="129">
        <v>4.6999999999999999E-4</v>
      </c>
      <c r="E342" s="130"/>
    </row>
    <row r="343" spans="1:5" ht="13.5" customHeight="1" x14ac:dyDescent="0.4">
      <c r="A343" s="136" t="s">
        <v>1174</v>
      </c>
      <c r="B343" s="136" t="s">
        <v>1175</v>
      </c>
      <c r="C343" s="138"/>
      <c r="D343" s="129">
        <v>6.1700000000000004E-4</v>
      </c>
      <c r="E343" s="140"/>
    </row>
    <row r="344" spans="1:5" ht="13.5" customHeight="1" x14ac:dyDescent="0.15">
      <c r="A344" s="136" t="s">
        <v>430</v>
      </c>
      <c r="B344" s="137" t="s">
        <v>1176</v>
      </c>
      <c r="C344" s="138" t="s">
        <v>1010</v>
      </c>
      <c r="D344" s="129">
        <v>3.4299999999999999E-4</v>
      </c>
      <c r="E344" s="130" t="s">
        <v>1177</v>
      </c>
    </row>
    <row r="345" spans="1:5" ht="13.5" customHeight="1" x14ac:dyDescent="0.15">
      <c r="A345" s="136" t="s">
        <v>431</v>
      </c>
      <c r="B345" s="136" t="s">
        <v>817</v>
      </c>
      <c r="C345" s="138"/>
      <c r="D345" s="129">
        <v>5.1800000000000001E-4</v>
      </c>
      <c r="E345" s="130"/>
    </row>
    <row r="346" spans="1:5" ht="13.5" customHeight="1" x14ac:dyDescent="0.15">
      <c r="A346" s="136" t="s">
        <v>432</v>
      </c>
      <c r="B346" s="137" t="s">
        <v>1053</v>
      </c>
      <c r="C346" s="138"/>
      <c r="D346" s="129">
        <v>4.1899999999999999E-4</v>
      </c>
      <c r="E346" s="130"/>
    </row>
    <row r="347" spans="1:5" ht="13.5" customHeight="1" x14ac:dyDescent="0.15">
      <c r="A347" s="136" t="s">
        <v>433</v>
      </c>
      <c r="B347" s="137" t="s">
        <v>1054</v>
      </c>
      <c r="C347" s="138" t="s">
        <v>1010</v>
      </c>
      <c r="D347" s="129">
        <v>3.97E-4</v>
      </c>
      <c r="E347" s="130"/>
    </row>
    <row r="348" spans="1:5" ht="13.5" customHeight="1" x14ac:dyDescent="0.15">
      <c r="A348" s="136" t="s">
        <v>434</v>
      </c>
      <c r="B348" s="137" t="s">
        <v>1055</v>
      </c>
      <c r="C348" s="138" t="s">
        <v>1010</v>
      </c>
      <c r="D348" s="129">
        <v>3.0000000000000001E-5</v>
      </c>
      <c r="E348" s="130"/>
    </row>
    <row r="349" spans="1:5" ht="13.5" customHeight="1" x14ac:dyDescent="0.15">
      <c r="A349" s="136" t="s">
        <v>435</v>
      </c>
      <c r="B349" s="136" t="s">
        <v>818</v>
      </c>
      <c r="C349" s="138"/>
      <c r="D349" s="129">
        <v>5.3700000000000004E-4</v>
      </c>
      <c r="E349" s="130"/>
    </row>
    <row r="350" spans="1:5" ht="13.5" customHeight="1" x14ac:dyDescent="0.4">
      <c r="A350" s="136" t="s">
        <v>436</v>
      </c>
      <c r="B350" s="144" t="s">
        <v>819</v>
      </c>
      <c r="C350" s="138"/>
      <c r="D350" s="129">
        <v>4.17E-4</v>
      </c>
      <c r="E350" s="140"/>
    </row>
    <row r="351" spans="1:5" ht="13.5" customHeight="1" x14ac:dyDescent="0.15">
      <c r="A351" s="136" t="s">
        <v>437</v>
      </c>
      <c r="B351" s="137" t="s">
        <v>820</v>
      </c>
      <c r="C351" s="138"/>
      <c r="D351" s="129">
        <v>0</v>
      </c>
      <c r="E351" s="130"/>
    </row>
    <row r="352" spans="1:5" ht="13.5" customHeight="1" x14ac:dyDescent="0.15">
      <c r="A352" s="136" t="s">
        <v>438</v>
      </c>
      <c r="B352" s="137" t="s">
        <v>821</v>
      </c>
      <c r="C352" s="138" t="s">
        <v>1010</v>
      </c>
      <c r="D352" s="129">
        <v>1.2999999999999999E-4</v>
      </c>
      <c r="E352" s="130"/>
    </row>
    <row r="353" spans="1:5" ht="13.5" customHeight="1" x14ac:dyDescent="0.15">
      <c r="A353" s="136" t="s">
        <v>439</v>
      </c>
      <c r="B353" s="137" t="s">
        <v>822</v>
      </c>
      <c r="C353" s="138" t="s">
        <v>1010</v>
      </c>
      <c r="D353" s="129">
        <v>2.6200000000000003E-4</v>
      </c>
      <c r="E353" s="130"/>
    </row>
    <row r="354" spans="1:5" ht="13.5" customHeight="1" x14ac:dyDescent="0.15">
      <c r="A354" s="136" t="s">
        <v>440</v>
      </c>
      <c r="B354" s="137" t="s">
        <v>823</v>
      </c>
      <c r="C354" s="138"/>
      <c r="D354" s="129">
        <v>6.1799999999999995E-4</v>
      </c>
      <c r="E354" s="130"/>
    </row>
    <row r="355" spans="1:5" ht="13.5" customHeight="1" x14ac:dyDescent="0.15">
      <c r="A355" s="136" t="s">
        <v>441</v>
      </c>
      <c r="B355" s="137" t="s">
        <v>824</v>
      </c>
      <c r="C355" s="138"/>
      <c r="D355" s="129">
        <v>4.5399999999999998E-4</v>
      </c>
      <c r="E355" s="130"/>
    </row>
    <row r="356" spans="1:5" ht="13.5" customHeight="1" x14ac:dyDescent="0.4">
      <c r="A356" s="136" t="s">
        <v>442</v>
      </c>
      <c r="B356" s="142" t="s">
        <v>901</v>
      </c>
      <c r="C356" s="138" t="s">
        <v>1010</v>
      </c>
      <c r="D356" s="129">
        <v>1.94E-4</v>
      </c>
      <c r="E356" s="140"/>
    </row>
    <row r="357" spans="1:5" ht="13.5" customHeight="1" x14ac:dyDescent="0.15">
      <c r="A357" s="136" t="s">
        <v>443</v>
      </c>
      <c r="B357" s="137" t="s">
        <v>825</v>
      </c>
      <c r="C357" s="138"/>
      <c r="D357" s="129">
        <v>6.3699999999999998E-4</v>
      </c>
      <c r="E357" s="130"/>
    </row>
    <row r="358" spans="1:5" ht="13.5" customHeight="1" x14ac:dyDescent="0.15">
      <c r="A358" s="136" t="s">
        <v>444</v>
      </c>
      <c r="B358" s="137" t="s">
        <v>826</v>
      </c>
      <c r="C358" s="138"/>
      <c r="D358" s="129">
        <v>5.0100000000000003E-4</v>
      </c>
      <c r="E358" s="130"/>
    </row>
    <row r="359" spans="1:5" ht="13.5" customHeight="1" x14ac:dyDescent="0.15">
      <c r="A359" s="136" t="s">
        <v>445</v>
      </c>
      <c r="B359" s="137" t="s">
        <v>827</v>
      </c>
      <c r="C359" s="138"/>
      <c r="D359" s="129">
        <v>4.26E-4</v>
      </c>
      <c r="E359" s="130"/>
    </row>
    <row r="360" spans="1:5" ht="13.5" customHeight="1" x14ac:dyDescent="0.15">
      <c r="A360" s="136" t="s">
        <v>446</v>
      </c>
      <c r="B360" s="137" t="s">
        <v>1178</v>
      </c>
      <c r="C360" s="138" t="s">
        <v>1010</v>
      </c>
      <c r="D360" s="129">
        <v>3.48E-4</v>
      </c>
      <c r="E360" s="130"/>
    </row>
    <row r="361" spans="1:5" ht="13.5" customHeight="1" x14ac:dyDescent="0.15">
      <c r="A361" s="136" t="s">
        <v>1056</v>
      </c>
      <c r="B361" s="137" t="s">
        <v>969</v>
      </c>
      <c r="C361" s="138"/>
      <c r="D361" s="129">
        <v>5.9000000000000003E-4</v>
      </c>
      <c r="E361" s="130"/>
    </row>
    <row r="362" spans="1:5" ht="13.5" customHeight="1" x14ac:dyDescent="0.15">
      <c r="A362" s="136" t="s">
        <v>447</v>
      </c>
      <c r="B362" s="137" t="s">
        <v>828</v>
      </c>
      <c r="C362" s="138"/>
      <c r="D362" s="129">
        <v>3.86E-4</v>
      </c>
      <c r="E362" s="130"/>
    </row>
    <row r="363" spans="1:5" ht="13.5" customHeight="1" x14ac:dyDescent="0.15">
      <c r="A363" s="136" t="s">
        <v>448</v>
      </c>
      <c r="B363" s="137" t="s">
        <v>829</v>
      </c>
      <c r="C363" s="138" t="s">
        <v>1010</v>
      </c>
      <c r="D363" s="129">
        <v>3.5100000000000002E-4</v>
      </c>
      <c r="E363" s="130"/>
    </row>
    <row r="364" spans="1:5" ht="13.5" customHeight="1" x14ac:dyDescent="0.15">
      <c r="A364" s="136" t="s">
        <v>449</v>
      </c>
      <c r="B364" s="137" t="s">
        <v>1057</v>
      </c>
      <c r="C364" s="138"/>
      <c r="D364" s="129">
        <v>6.29E-4</v>
      </c>
      <c r="E364" s="130"/>
    </row>
    <row r="365" spans="1:5" ht="13.5" customHeight="1" x14ac:dyDescent="0.4">
      <c r="A365" s="136" t="s">
        <v>450</v>
      </c>
      <c r="B365" s="136" t="s">
        <v>830</v>
      </c>
      <c r="C365" s="138"/>
      <c r="D365" s="129">
        <v>1.6100000000000001E-4</v>
      </c>
      <c r="E365" s="143"/>
    </row>
    <row r="366" spans="1:5" ht="13.5" customHeight="1" x14ac:dyDescent="0.15">
      <c r="A366" s="136" t="s">
        <v>451</v>
      </c>
      <c r="B366" s="137" t="s">
        <v>1058</v>
      </c>
      <c r="C366" s="138" t="s">
        <v>1010</v>
      </c>
      <c r="D366" s="129">
        <v>4.17E-4</v>
      </c>
      <c r="E366" s="130"/>
    </row>
    <row r="367" spans="1:5" ht="13.5" customHeight="1" x14ac:dyDescent="0.15">
      <c r="A367" s="136" t="s">
        <v>452</v>
      </c>
      <c r="B367" s="137" t="s">
        <v>902</v>
      </c>
      <c r="C367" s="138"/>
      <c r="D367" s="129">
        <v>8.0800000000000002E-4</v>
      </c>
      <c r="E367" s="130"/>
    </row>
    <row r="368" spans="1:5" ht="13.5" customHeight="1" x14ac:dyDescent="0.15">
      <c r="A368" s="136" t="s">
        <v>453</v>
      </c>
      <c r="B368" s="137" t="s">
        <v>831</v>
      </c>
      <c r="C368" s="138"/>
      <c r="D368" s="129">
        <v>5.9000000000000003E-4</v>
      </c>
      <c r="E368" s="130"/>
    </row>
    <row r="369" spans="1:5" ht="13.5" customHeight="1" x14ac:dyDescent="0.15">
      <c r="A369" s="136" t="s">
        <v>1059</v>
      </c>
      <c r="B369" s="137" t="s">
        <v>1060</v>
      </c>
      <c r="C369" s="138" t="s">
        <v>1010</v>
      </c>
      <c r="D369" s="129">
        <v>6.6000000000000005E-5</v>
      </c>
      <c r="E369" s="130"/>
    </row>
    <row r="370" spans="1:5" ht="13.5" customHeight="1" x14ac:dyDescent="0.4">
      <c r="A370" s="136" t="s">
        <v>454</v>
      </c>
      <c r="B370" s="136" t="s">
        <v>832</v>
      </c>
      <c r="C370" s="138" t="s">
        <v>1010</v>
      </c>
      <c r="D370" s="129">
        <v>4.0299999999999998E-4</v>
      </c>
      <c r="E370" s="140"/>
    </row>
    <row r="371" spans="1:5" ht="13.5" customHeight="1" x14ac:dyDescent="0.15">
      <c r="A371" s="136" t="s">
        <v>455</v>
      </c>
      <c r="B371" s="137" t="s">
        <v>833</v>
      </c>
      <c r="C371" s="138" t="s">
        <v>1010</v>
      </c>
      <c r="D371" s="129">
        <v>3.1999999999999999E-5</v>
      </c>
      <c r="E371" s="130"/>
    </row>
    <row r="372" spans="1:5" ht="13.5" customHeight="1" x14ac:dyDescent="0.15">
      <c r="A372" s="136" t="s">
        <v>456</v>
      </c>
      <c r="B372" s="137" t="s">
        <v>834</v>
      </c>
      <c r="C372" s="138"/>
      <c r="D372" s="139">
        <v>4.1899999999999999E-4</v>
      </c>
      <c r="E372" s="130"/>
    </row>
    <row r="373" spans="1:5" ht="13.5" customHeight="1" x14ac:dyDescent="0.15">
      <c r="A373" s="136" t="s">
        <v>457</v>
      </c>
      <c r="B373" s="137" t="s">
        <v>835</v>
      </c>
      <c r="C373" s="138"/>
      <c r="D373" s="139">
        <v>6.4400000000000004E-4</v>
      </c>
      <c r="E373" s="130"/>
    </row>
    <row r="374" spans="1:5" ht="13.5" customHeight="1" x14ac:dyDescent="0.4">
      <c r="A374" s="136" t="s">
        <v>458</v>
      </c>
      <c r="B374" s="144" t="s">
        <v>836</v>
      </c>
      <c r="C374" s="138" t="s">
        <v>1010</v>
      </c>
      <c r="D374" s="129">
        <v>7.7999999999999999E-5</v>
      </c>
      <c r="E374" s="140"/>
    </row>
    <row r="375" spans="1:5" ht="13.5" customHeight="1" x14ac:dyDescent="0.15">
      <c r="A375" s="136" t="s">
        <v>459</v>
      </c>
      <c r="B375" s="137" t="s">
        <v>837</v>
      </c>
      <c r="C375" s="138" t="s">
        <v>1010</v>
      </c>
      <c r="D375" s="129">
        <v>2.0000000000000001E-4</v>
      </c>
      <c r="E375" s="130"/>
    </row>
    <row r="376" spans="1:5" ht="13.5" customHeight="1" x14ac:dyDescent="0.4">
      <c r="A376" s="136" t="s">
        <v>460</v>
      </c>
      <c r="B376" s="142" t="s">
        <v>838</v>
      </c>
      <c r="C376" s="138"/>
      <c r="D376" s="129">
        <v>2.4600000000000002E-4</v>
      </c>
      <c r="E376" s="140"/>
    </row>
    <row r="377" spans="1:5" ht="13.5" customHeight="1" x14ac:dyDescent="0.15">
      <c r="A377" s="136" t="s">
        <v>461</v>
      </c>
      <c r="B377" s="136" t="s">
        <v>839</v>
      </c>
      <c r="C377" s="138"/>
      <c r="D377" s="129">
        <v>2.05E-4</v>
      </c>
      <c r="E377" s="130"/>
    </row>
    <row r="378" spans="1:5" ht="13.5" customHeight="1" x14ac:dyDescent="0.15">
      <c r="A378" s="136" t="s">
        <v>462</v>
      </c>
      <c r="B378" s="137" t="s">
        <v>840</v>
      </c>
      <c r="C378" s="138"/>
      <c r="D378" s="129">
        <v>4.6099999999999998E-4</v>
      </c>
      <c r="E378" s="130"/>
    </row>
    <row r="379" spans="1:5" ht="13.5" customHeight="1" x14ac:dyDescent="0.15">
      <c r="A379" s="136" t="s">
        <v>463</v>
      </c>
      <c r="B379" s="137" t="s">
        <v>841</v>
      </c>
      <c r="C379" s="138" t="s">
        <v>1010</v>
      </c>
      <c r="D379" s="129">
        <v>3.7100000000000002E-4</v>
      </c>
      <c r="E379" s="130"/>
    </row>
    <row r="380" spans="1:5" ht="13.5" customHeight="1" x14ac:dyDescent="0.15">
      <c r="A380" s="136" t="s">
        <v>464</v>
      </c>
      <c r="B380" s="137" t="s">
        <v>1061</v>
      </c>
      <c r="C380" s="138" t="s">
        <v>1010</v>
      </c>
      <c r="D380" s="129">
        <v>2.2800000000000001E-4</v>
      </c>
      <c r="E380" s="130"/>
    </row>
    <row r="381" spans="1:5" ht="13.5" customHeight="1" x14ac:dyDescent="0.15">
      <c r="A381" s="136" t="s">
        <v>465</v>
      </c>
      <c r="B381" s="136" t="s">
        <v>842</v>
      </c>
      <c r="C381" s="138"/>
      <c r="D381" s="129">
        <v>8.4599999999999996E-4</v>
      </c>
      <c r="E381" s="130"/>
    </row>
    <row r="382" spans="1:5" ht="13.5" customHeight="1" x14ac:dyDescent="0.4">
      <c r="A382" s="136" t="s">
        <v>466</v>
      </c>
      <c r="B382" s="136" t="s">
        <v>843</v>
      </c>
      <c r="C382" s="138"/>
      <c r="D382" s="129">
        <v>5.2800000000000004E-4</v>
      </c>
      <c r="E382" s="140"/>
    </row>
    <row r="383" spans="1:5" ht="13.5" customHeight="1" x14ac:dyDescent="0.15">
      <c r="A383" s="136" t="s">
        <v>467</v>
      </c>
      <c r="B383" s="137" t="s">
        <v>844</v>
      </c>
      <c r="C383" s="138" t="s">
        <v>1010</v>
      </c>
      <c r="D383" s="129">
        <v>3.1E-4</v>
      </c>
      <c r="E383" s="130"/>
    </row>
    <row r="384" spans="1:5" ht="13.5" customHeight="1" x14ac:dyDescent="0.15">
      <c r="A384" s="136" t="s">
        <v>970</v>
      </c>
      <c r="B384" s="136" t="s">
        <v>971</v>
      </c>
      <c r="C384" s="138"/>
      <c r="D384" s="129">
        <v>1.9900000000000001E-4</v>
      </c>
      <c r="E384" s="130"/>
    </row>
    <row r="385" spans="1:5" ht="13.5" customHeight="1" x14ac:dyDescent="0.4">
      <c r="A385" s="136" t="s">
        <v>468</v>
      </c>
      <c r="B385" s="142" t="s">
        <v>1062</v>
      </c>
      <c r="C385" s="138" t="s">
        <v>1010</v>
      </c>
      <c r="D385" s="129">
        <v>5.8299999999999997E-4</v>
      </c>
      <c r="E385" s="140"/>
    </row>
    <row r="386" spans="1:5" ht="13.5" customHeight="1" x14ac:dyDescent="0.15">
      <c r="A386" s="136" t="s">
        <v>469</v>
      </c>
      <c r="B386" s="136" t="s">
        <v>845</v>
      </c>
      <c r="C386" s="138" t="s">
        <v>1010</v>
      </c>
      <c r="D386" s="129">
        <v>5.1199999999999998E-4</v>
      </c>
      <c r="E386" s="130"/>
    </row>
    <row r="387" spans="1:5" ht="13.5" customHeight="1" x14ac:dyDescent="0.15">
      <c r="A387" s="136" t="s">
        <v>470</v>
      </c>
      <c r="B387" s="137" t="s">
        <v>846</v>
      </c>
      <c r="C387" s="138" t="s">
        <v>1010</v>
      </c>
      <c r="D387" s="129">
        <v>5.1199999999999998E-4</v>
      </c>
      <c r="E387" s="130"/>
    </row>
    <row r="388" spans="1:5" ht="13.5" customHeight="1" x14ac:dyDescent="0.15">
      <c r="A388" s="136" t="s">
        <v>471</v>
      </c>
      <c r="B388" s="137" t="s">
        <v>847</v>
      </c>
      <c r="C388" s="138" t="s">
        <v>1010</v>
      </c>
      <c r="D388" s="129">
        <v>0</v>
      </c>
      <c r="E388" s="130"/>
    </row>
    <row r="389" spans="1:5" ht="13.5" customHeight="1" x14ac:dyDescent="0.4">
      <c r="A389" s="136" t="s">
        <v>472</v>
      </c>
      <c r="B389" s="136" t="s">
        <v>848</v>
      </c>
      <c r="C389" s="138" t="s">
        <v>1010</v>
      </c>
      <c r="D389" s="129">
        <v>0</v>
      </c>
      <c r="E389" s="140"/>
    </row>
    <row r="390" spans="1:5" ht="13.5" customHeight="1" x14ac:dyDescent="0.15">
      <c r="A390" s="136" t="s">
        <v>473</v>
      </c>
      <c r="B390" s="137" t="s">
        <v>849</v>
      </c>
      <c r="C390" s="138"/>
      <c r="D390" s="129">
        <v>6.3500000000000004E-4</v>
      </c>
      <c r="E390" s="130"/>
    </row>
    <row r="391" spans="1:5" ht="13.5" customHeight="1" x14ac:dyDescent="0.4">
      <c r="A391" s="136" t="s">
        <v>1179</v>
      </c>
      <c r="B391" s="142" t="s">
        <v>1180</v>
      </c>
      <c r="C391" s="138"/>
      <c r="D391" s="129">
        <v>6.3199999999999997E-4</v>
      </c>
      <c r="E391" s="140"/>
    </row>
    <row r="392" spans="1:5" ht="13.5" customHeight="1" x14ac:dyDescent="0.15">
      <c r="A392" s="136" t="s">
        <v>474</v>
      </c>
      <c r="B392" s="137" t="s">
        <v>850</v>
      </c>
      <c r="C392" s="138"/>
      <c r="D392" s="129">
        <v>6.4400000000000004E-4</v>
      </c>
      <c r="E392" s="130"/>
    </row>
    <row r="393" spans="1:5" ht="13.5" customHeight="1" x14ac:dyDescent="0.15">
      <c r="A393" s="136" t="s">
        <v>1063</v>
      </c>
      <c r="B393" s="137" t="s">
        <v>1064</v>
      </c>
      <c r="C393" s="138"/>
      <c r="D393" s="129">
        <v>7.2599999999999997E-4</v>
      </c>
      <c r="E393" s="130"/>
    </row>
    <row r="394" spans="1:5" ht="13.5" customHeight="1" x14ac:dyDescent="0.15">
      <c r="A394" s="136" t="s">
        <v>475</v>
      </c>
      <c r="B394" s="137" t="s">
        <v>851</v>
      </c>
      <c r="C394" s="138" t="s">
        <v>1010</v>
      </c>
      <c r="D394" s="129">
        <v>3.6699999999999998E-4</v>
      </c>
      <c r="E394" s="130"/>
    </row>
    <row r="395" spans="1:5" ht="13.5" customHeight="1" x14ac:dyDescent="0.4">
      <c r="A395" s="136" t="s">
        <v>476</v>
      </c>
      <c r="B395" s="142" t="s">
        <v>852</v>
      </c>
      <c r="C395" s="138" t="s">
        <v>1010</v>
      </c>
      <c r="D395" s="129">
        <v>1.0000000000000001E-5</v>
      </c>
      <c r="E395" s="140"/>
    </row>
    <row r="396" spans="1:5" ht="13.5" customHeight="1" x14ac:dyDescent="0.15">
      <c r="A396" s="136" t="s">
        <v>477</v>
      </c>
      <c r="B396" s="137" t="s">
        <v>853</v>
      </c>
      <c r="C396" s="138" t="s">
        <v>1010</v>
      </c>
      <c r="D396" s="129">
        <v>5.5000000000000003E-4</v>
      </c>
      <c r="E396" s="130"/>
    </row>
    <row r="397" spans="1:5" ht="13.5" customHeight="1" x14ac:dyDescent="0.15">
      <c r="A397" s="136" t="s">
        <v>478</v>
      </c>
      <c r="B397" s="137" t="s">
        <v>854</v>
      </c>
      <c r="C397" s="138"/>
      <c r="D397" s="129">
        <v>4.9600000000000002E-4</v>
      </c>
      <c r="E397" s="130"/>
    </row>
    <row r="398" spans="1:5" ht="13.5" customHeight="1" x14ac:dyDescent="0.15">
      <c r="A398" s="136" t="s">
        <v>479</v>
      </c>
      <c r="B398" s="137" t="s">
        <v>855</v>
      </c>
      <c r="C398" s="138"/>
      <c r="D398" s="129">
        <v>5.44E-4</v>
      </c>
      <c r="E398" s="130"/>
    </row>
    <row r="399" spans="1:5" ht="13.5" customHeight="1" x14ac:dyDescent="0.15">
      <c r="A399" s="136" t="s">
        <v>480</v>
      </c>
      <c r="B399" s="137" t="s">
        <v>856</v>
      </c>
      <c r="C399" s="138"/>
      <c r="D399" s="129">
        <v>5.5400000000000002E-4</v>
      </c>
      <c r="E399" s="130"/>
    </row>
    <row r="400" spans="1:5" ht="13.5" customHeight="1" x14ac:dyDescent="0.15">
      <c r="A400" s="136" t="s">
        <v>481</v>
      </c>
      <c r="B400" s="137" t="s">
        <v>857</v>
      </c>
      <c r="C400" s="138" t="s">
        <v>1010</v>
      </c>
      <c r="D400" s="129">
        <v>6.6E-4</v>
      </c>
      <c r="E400" s="130"/>
    </row>
    <row r="401" spans="1:5" ht="13.5" customHeight="1" x14ac:dyDescent="0.15">
      <c r="A401" s="136" t="s">
        <v>482</v>
      </c>
      <c r="B401" s="137" t="s">
        <v>858</v>
      </c>
      <c r="C401" s="138"/>
      <c r="D401" s="129">
        <v>4.17E-4</v>
      </c>
      <c r="E401" s="130"/>
    </row>
    <row r="402" spans="1:5" ht="13.5" customHeight="1" x14ac:dyDescent="0.15">
      <c r="A402" s="136" t="s">
        <v>1181</v>
      </c>
      <c r="B402" s="136" t="s">
        <v>859</v>
      </c>
      <c r="C402" s="138" t="s">
        <v>1010</v>
      </c>
      <c r="D402" s="129">
        <v>4.3199999999999998E-4</v>
      </c>
      <c r="E402" s="130"/>
    </row>
    <row r="403" spans="1:5" ht="13.5" customHeight="1" x14ac:dyDescent="0.15">
      <c r="A403" s="136" t="s">
        <v>483</v>
      </c>
      <c r="B403" s="137" t="s">
        <v>860</v>
      </c>
      <c r="C403" s="138"/>
      <c r="D403" s="139">
        <v>4.2900000000000002E-4</v>
      </c>
      <c r="E403" s="130"/>
    </row>
    <row r="404" spans="1:5" ht="13.5" customHeight="1" x14ac:dyDescent="0.15">
      <c r="A404" s="136" t="s">
        <v>972</v>
      </c>
      <c r="B404" s="137" t="s">
        <v>1065</v>
      </c>
      <c r="C404" s="138"/>
      <c r="D404" s="139">
        <v>4.57E-4</v>
      </c>
      <c r="E404" s="130"/>
    </row>
    <row r="405" spans="1:5" ht="13.5" customHeight="1" x14ac:dyDescent="0.15">
      <c r="A405" s="136" t="s">
        <v>484</v>
      </c>
      <c r="B405" s="137" t="s">
        <v>1066</v>
      </c>
      <c r="C405" s="138"/>
      <c r="D405" s="139">
        <v>6.2699999999999995E-4</v>
      </c>
      <c r="E405" s="130"/>
    </row>
    <row r="406" spans="1:5" ht="13.5" customHeight="1" x14ac:dyDescent="0.15">
      <c r="A406" s="136" t="s">
        <v>485</v>
      </c>
      <c r="B406" s="137" t="s">
        <v>861</v>
      </c>
      <c r="C406" s="138" t="s">
        <v>1010</v>
      </c>
      <c r="D406" s="129">
        <v>1.01E-4</v>
      </c>
      <c r="E406" s="130"/>
    </row>
    <row r="407" spans="1:5" ht="13.5" customHeight="1" x14ac:dyDescent="0.15">
      <c r="A407" s="136" t="s">
        <v>486</v>
      </c>
      <c r="B407" s="137" t="s">
        <v>862</v>
      </c>
      <c r="C407" s="138"/>
      <c r="D407" s="129">
        <v>3.2000000000000003E-4</v>
      </c>
      <c r="E407" s="130"/>
    </row>
    <row r="408" spans="1:5" ht="13.5" customHeight="1" x14ac:dyDescent="0.15">
      <c r="A408" s="136" t="s">
        <v>487</v>
      </c>
      <c r="B408" s="144" t="s">
        <v>1182</v>
      </c>
      <c r="C408" s="138"/>
      <c r="D408" s="129">
        <v>4.2499999999999998E-4</v>
      </c>
      <c r="E408" s="130" t="s">
        <v>1183</v>
      </c>
    </row>
    <row r="409" spans="1:5" ht="13.5" customHeight="1" x14ac:dyDescent="0.15">
      <c r="A409" s="136" t="s">
        <v>488</v>
      </c>
      <c r="B409" s="144" t="s">
        <v>1184</v>
      </c>
      <c r="C409" s="138"/>
      <c r="D409" s="129">
        <v>0</v>
      </c>
      <c r="E409" s="130" t="s">
        <v>1185</v>
      </c>
    </row>
    <row r="410" spans="1:5" ht="13.5" customHeight="1" x14ac:dyDescent="0.15">
      <c r="A410" s="136" t="s">
        <v>489</v>
      </c>
      <c r="B410" s="137" t="s">
        <v>1067</v>
      </c>
      <c r="C410" s="138"/>
      <c r="D410" s="139">
        <v>3.86E-4</v>
      </c>
      <c r="E410" s="130"/>
    </row>
    <row r="411" spans="1:5" ht="13.5" customHeight="1" x14ac:dyDescent="0.15">
      <c r="A411" s="136" t="s">
        <v>490</v>
      </c>
      <c r="B411" s="137" t="s">
        <v>863</v>
      </c>
      <c r="C411" s="138"/>
      <c r="D411" s="139">
        <v>2.04E-4</v>
      </c>
      <c r="E411" s="130"/>
    </row>
    <row r="412" spans="1:5" ht="13.5" customHeight="1" x14ac:dyDescent="0.4">
      <c r="A412" s="136" t="s">
        <v>1186</v>
      </c>
      <c r="B412" s="144" t="s">
        <v>1187</v>
      </c>
      <c r="C412" s="138"/>
      <c r="D412" s="129">
        <v>4.2200000000000001E-4</v>
      </c>
      <c r="E412" s="140"/>
    </row>
    <row r="413" spans="1:5" ht="13.5" customHeight="1" x14ac:dyDescent="0.15">
      <c r="A413" s="136" t="s">
        <v>491</v>
      </c>
      <c r="B413" s="137" t="s">
        <v>1068</v>
      </c>
      <c r="C413" s="138"/>
      <c r="D413" s="139">
        <v>5.6099999999999998E-4</v>
      </c>
      <c r="E413" s="130"/>
    </row>
    <row r="414" spans="1:5" ht="13.5" customHeight="1" x14ac:dyDescent="0.15">
      <c r="A414" s="136" t="s">
        <v>492</v>
      </c>
      <c r="B414" s="137" t="s">
        <v>903</v>
      </c>
      <c r="C414" s="138" t="s">
        <v>1010</v>
      </c>
      <c r="D414" s="129">
        <v>2.72E-4</v>
      </c>
      <c r="E414" s="130"/>
    </row>
    <row r="415" spans="1:5" ht="13.5" customHeight="1" x14ac:dyDescent="0.15">
      <c r="A415" s="136" t="s">
        <v>493</v>
      </c>
      <c r="B415" s="137" t="s">
        <v>1188</v>
      </c>
      <c r="C415" s="138"/>
      <c r="D415" s="129">
        <v>6.3299999999999999E-4</v>
      </c>
      <c r="E415" s="130"/>
    </row>
    <row r="416" spans="1:5" ht="13.5" customHeight="1" x14ac:dyDescent="0.15">
      <c r="A416" s="136" t="s">
        <v>494</v>
      </c>
      <c r="B416" s="136" t="s">
        <v>864</v>
      </c>
      <c r="C416" s="138"/>
      <c r="D416" s="129">
        <v>1.07E-4</v>
      </c>
      <c r="E416" s="130"/>
    </row>
    <row r="417" spans="1:5" ht="13.5" customHeight="1" x14ac:dyDescent="0.15">
      <c r="A417" s="136" t="s">
        <v>495</v>
      </c>
      <c r="B417" s="137" t="s">
        <v>865</v>
      </c>
      <c r="C417" s="138"/>
      <c r="D417" s="129">
        <v>6.0400000000000004E-4</v>
      </c>
      <c r="E417" s="130"/>
    </row>
    <row r="418" spans="1:5" ht="13.5" customHeight="1" x14ac:dyDescent="0.15">
      <c r="A418" s="136" t="s">
        <v>496</v>
      </c>
      <c r="B418" s="137" t="s">
        <v>866</v>
      </c>
      <c r="C418" s="138"/>
      <c r="D418" s="129">
        <v>4.4099999999999999E-4</v>
      </c>
      <c r="E418" s="130"/>
    </row>
    <row r="419" spans="1:5" ht="13.5" customHeight="1" x14ac:dyDescent="0.15">
      <c r="A419" s="136" t="s">
        <v>497</v>
      </c>
      <c r="B419" s="137" t="s">
        <v>867</v>
      </c>
      <c r="C419" s="138"/>
      <c r="D419" s="129">
        <v>4.2700000000000002E-4</v>
      </c>
      <c r="E419" s="130"/>
    </row>
    <row r="420" spans="1:5" ht="13.5" customHeight="1" x14ac:dyDescent="0.15">
      <c r="A420" s="136" t="s">
        <v>498</v>
      </c>
      <c r="B420" s="137" t="s">
        <v>868</v>
      </c>
      <c r="C420" s="138"/>
      <c r="D420" s="129">
        <v>3.0600000000000001E-4</v>
      </c>
      <c r="E420" s="130"/>
    </row>
    <row r="421" spans="1:5" ht="13.5" customHeight="1" x14ac:dyDescent="0.15">
      <c r="A421" s="136" t="s">
        <v>1189</v>
      </c>
      <c r="B421" s="137" t="s">
        <v>1190</v>
      </c>
      <c r="C421" s="138" t="s">
        <v>1010</v>
      </c>
      <c r="D421" s="129">
        <v>1.5699999999999999E-4</v>
      </c>
      <c r="E421" s="130"/>
    </row>
    <row r="422" spans="1:5" ht="13.5" customHeight="1" x14ac:dyDescent="0.15">
      <c r="A422" s="136" t="s">
        <v>499</v>
      </c>
      <c r="B422" s="144" t="s">
        <v>869</v>
      </c>
      <c r="C422" s="138"/>
      <c r="D422" s="129">
        <v>4.8899999999999996E-4</v>
      </c>
      <c r="E422" s="130"/>
    </row>
    <row r="423" spans="1:5" ht="13.5" customHeight="1" x14ac:dyDescent="0.15">
      <c r="A423" s="136" t="s">
        <v>500</v>
      </c>
      <c r="B423" s="137" t="s">
        <v>904</v>
      </c>
      <c r="C423" s="138"/>
      <c r="D423" s="129">
        <v>6.1799999999999995E-4</v>
      </c>
      <c r="E423" s="130"/>
    </row>
    <row r="424" spans="1:5" ht="13.5" customHeight="1" x14ac:dyDescent="0.15">
      <c r="A424" s="136" t="s">
        <v>501</v>
      </c>
      <c r="B424" s="136" t="s">
        <v>870</v>
      </c>
      <c r="C424" s="138"/>
      <c r="D424" s="129">
        <v>3.8299999999999999E-4</v>
      </c>
      <c r="E424" s="130"/>
    </row>
    <row r="425" spans="1:5" ht="13.5" customHeight="1" x14ac:dyDescent="0.15">
      <c r="A425" s="136" t="s">
        <v>502</v>
      </c>
      <c r="B425" s="144" t="s">
        <v>871</v>
      </c>
      <c r="C425" s="138" t="s">
        <v>1010</v>
      </c>
      <c r="D425" s="129">
        <v>2.0799999999999999E-4</v>
      </c>
      <c r="E425" s="130"/>
    </row>
    <row r="426" spans="1:5" ht="13.5" customHeight="1" x14ac:dyDescent="0.15">
      <c r="A426" s="136" t="s">
        <v>503</v>
      </c>
      <c r="B426" s="137" t="s">
        <v>872</v>
      </c>
      <c r="C426" s="138"/>
      <c r="D426" s="129">
        <v>4.3300000000000001E-4</v>
      </c>
      <c r="E426" s="130"/>
    </row>
    <row r="427" spans="1:5" ht="13.5" customHeight="1" x14ac:dyDescent="0.15">
      <c r="A427" s="136" t="s">
        <v>504</v>
      </c>
      <c r="B427" s="137" t="s">
        <v>873</v>
      </c>
      <c r="C427" s="138"/>
      <c r="D427" s="129">
        <v>3.0000000000000001E-6</v>
      </c>
      <c r="E427" s="130"/>
    </row>
    <row r="428" spans="1:5" ht="13.5" customHeight="1" x14ac:dyDescent="0.15">
      <c r="A428" s="136" t="s">
        <v>1069</v>
      </c>
      <c r="B428" s="137" t="s">
        <v>973</v>
      </c>
      <c r="C428" s="138"/>
      <c r="D428" s="129">
        <v>3.6299999999999999E-4</v>
      </c>
      <c r="E428" s="130"/>
    </row>
    <row r="429" spans="1:5" ht="13.5" customHeight="1" x14ac:dyDescent="0.15">
      <c r="A429" s="136" t="s">
        <v>1070</v>
      </c>
      <c r="B429" s="137" t="s">
        <v>1191</v>
      </c>
      <c r="C429" s="138" t="s">
        <v>1010</v>
      </c>
      <c r="D429" s="129">
        <v>0</v>
      </c>
      <c r="E429" s="130" t="s">
        <v>1192</v>
      </c>
    </row>
    <row r="430" spans="1:5" ht="13.5" customHeight="1" x14ac:dyDescent="0.15">
      <c r="A430" s="136" t="s">
        <v>505</v>
      </c>
      <c r="B430" s="137" t="s">
        <v>874</v>
      </c>
      <c r="C430" s="138"/>
      <c r="D430" s="129">
        <v>4.2999999999999999E-4</v>
      </c>
      <c r="E430" s="130"/>
    </row>
    <row r="431" spans="1:5" ht="13.5" customHeight="1" x14ac:dyDescent="0.15">
      <c r="A431" s="136" t="s">
        <v>506</v>
      </c>
      <c r="B431" s="137" t="s">
        <v>875</v>
      </c>
      <c r="C431" s="138"/>
      <c r="D431" s="129">
        <v>5.1199999999999998E-4</v>
      </c>
      <c r="E431" s="130"/>
    </row>
    <row r="432" spans="1:5" ht="13.5" customHeight="1" x14ac:dyDescent="0.4">
      <c r="A432" s="136" t="s">
        <v>507</v>
      </c>
      <c r="B432" s="136" t="s">
        <v>876</v>
      </c>
      <c r="C432" s="138"/>
      <c r="D432" s="129">
        <v>4.64E-4</v>
      </c>
      <c r="E432" s="140"/>
    </row>
    <row r="433" spans="1:5" ht="13.5" customHeight="1" x14ac:dyDescent="0.15">
      <c r="A433" s="136" t="s">
        <v>508</v>
      </c>
      <c r="B433" s="137" t="s">
        <v>877</v>
      </c>
      <c r="C433" s="138"/>
      <c r="D433" s="129">
        <v>5.1199999999999998E-4</v>
      </c>
      <c r="E433" s="130"/>
    </row>
    <row r="434" spans="1:5" ht="13.5" customHeight="1" x14ac:dyDescent="0.4">
      <c r="A434" s="136" t="s">
        <v>509</v>
      </c>
      <c r="B434" s="136" t="s">
        <v>1071</v>
      </c>
      <c r="C434" s="138"/>
      <c r="D434" s="129">
        <v>4.55E-4</v>
      </c>
      <c r="E434" s="140"/>
    </row>
    <row r="435" spans="1:5" ht="13.5" customHeight="1" x14ac:dyDescent="0.15">
      <c r="A435" s="136" t="s">
        <v>510</v>
      </c>
      <c r="B435" s="137" t="s">
        <v>878</v>
      </c>
      <c r="C435" s="138" t="s">
        <v>1010</v>
      </c>
      <c r="D435" s="129">
        <v>4.0900000000000002E-4</v>
      </c>
      <c r="E435" s="130"/>
    </row>
    <row r="436" spans="1:5" ht="13.5" customHeight="1" x14ac:dyDescent="0.15">
      <c r="A436" s="136" t="s">
        <v>511</v>
      </c>
      <c r="B436" s="137" t="s">
        <v>879</v>
      </c>
      <c r="C436" s="138"/>
      <c r="D436" s="129">
        <v>0</v>
      </c>
      <c r="E436" s="130"/>
    </row>
    <row r="437" spans="1:5" ht="13.5" customHeight="1" x14ac:dyDescent="0.15">
      <c r="A437" s="136" t="s">
        <v>512</v>
      </c>
      <c r="B437" s="137" t="s">
        <v>1072</v>
      </c>
      <c r="C437" s="138"/>
      <c r="D437" s="129">
        <v>6.2100000000000002E-4</v>
      </c>
      <c r="E437" s="130"/>
    </row>
    <row r="438" spans="1:5" ht="13.5" customHeight="1" x14ac:dyDescent="0.15">
      <c r="A438" s="136" t="s">
        <v>513</v>
      </c>
      <c r="B438" s="137" t="s">
        <v>880</v>
      </c>
      <c r="C438" s="138"/>
      <c r="D438" s="129">
        <v>2.4600000000000002E-4</v>
      </c>
      <c r="E438" s="130"/>
    </row>
    <row r="439" spans="1:5" ht="13.5" customHeight="1" x14ac:dyDescent="0.15">
      <c r="A439" s="136" t="s">
        <v>514</v>
      </c>
      <c r="B439" s="137" t="s">
        <v>881</v>
      </c>
      <c r="C439" s="138"/>
      <c r="D439" s="139">
        <v>5.6499999999999996E-4</v>
      </c>
      <c r="E439" s="130"/>
    </row>
    <row r="440" spans="1:5" ht="13.5" customHeight="1" x14ac:dyDescent="0.15">
      <c r="A440" s="136" t="s">
        <v>515</v>
      </c>
      <c r="B440" s="136" t="s">
        <v>882</v>
      </c>
      <c r="C440" s="138" t="s">
        <v>1010</v>
      </c>
      <c r="D440" s="129">
        <v>5.4600000000000004E-4</v>
      </c>
      <c r="E440" s="130"/>
    </row>
    <row r="441" spans="1:5" ht="13.5" customHeight="1" x14ac:dyDescent="0.15">
      <c r="A441" s="136" t="s">
        <v>1193</v>
      </c>
      <c r="B441" s="144" t="s">
        <v>883</v>
      </c>
      <c r="C441" s="138"/>
      <c r="D441" s="129">
        <v>6.6200000000000005E-4</v>
      </c>
      <c r="E441" s="130"/>
    </row>
    <row r="442" spans="1:5" ht="13.5" customHeight="1" x14ac:dyDescent="0.4">
      <c r="A442" s="136" t="s">
        <v>1073</v>
      </c>
      <c r="B442" s="144" t="s">
        <v>974</v>
      </c>
      <c r="C442" s="138"/>
      <c r="D442" s="129">
        <v>5.8299999999999997E-4</v>
      </c>
      <c r="E442" s="140"/>
    </row>
    <row r="443" spans="1:5" ht="13.5" customHeight="1" x14ac:dyDescent="0.15">
      <c r="A443" s="136" t="s">
        <v>516</v>
      </c>
      <c r="B443" s="137" t="s">
        <v>1074</v>
      </c>
      <c r="C443" s="138"/>
      <c r="D443" s="139">
        <v>5.5400000000000002E-4</v>
      </c>
      <c r="E443" s="130"/>
    </row>
    <row r="444" spans="1:5" ht="13.5" customHeight="1" x14ac:dyDescent="0.15">
      <c r="A444" s="136" t="s">
        <v>517</v>
      </c>
      <c r="B444" s="136" t="s">
        <v>884</v>
      </c>
      <c r="C444" s="138"/>
      <c r="D444" s="129">
        <v>6.0300000000000002E-4</v>
      </c>
      <c r="E444" s="130"/>
    </row>
    <row r="445" spans="1:5" ht="13.5" customHeight="1" x14ac:dyDescent="0.15">
      <c r="A445" s="136" t="s">
        <v>518</v>
      </c>
      <c r="B445" s="137" t="s">
        <v>885</v>
      </c>
      <c r="C445" s="138"/>
      <c r="D445" s="129">
        <v>5.8100000000000003E-4</v>
      </c>
      <c r="E445" s="130"/>
    </row>
    <row r="446" spans="1:5" ht="13.5" customHeight="1" x14ac:dyDescent="0.15">
      <c r="A446" s="136" t="s">
        <v>519</v>
      </c>
      <c r="B446" s="137" t="s">
        <v>886</v>
      </c>
      <c r="C446" s="138"/>
      <c r="D446" s="129">
        <v>4.0099999999999999E-4</v>
      </c>
      <c r="E446" s="130"/>
    </row>
    <row r="447" spans="1:5" ht="13.5" customHeight="1" x14ac:dyDescent="0.15">
      <c r="A447" s="136" t="s">
        <v>1075</v>
      </c>
      <c r="B447" s="137" t="s">
        <v>975</v>
      </c>
      <c r="C447" s="138"/>
      <c r="D447" s="129">
        <v>4.06E-4</v>
      </c>
      <c r="E447" s="130"/>
    </row>
    <row r="448" spans="1:5" ht="13.5" customHeight="1" x14ac:dyDescent="0.4">
      <c r="A448" s="136" t="s">
        <v>1194</v>
      </c>
      <c r="B448" s="136" t="s">
        <v>1195</v>
      </c>
      <c r="C448" s="138"/>
      <c r="D448" s="129">
        <v>3.88E-4</v>
      </c>
      <c r="E448" s="140"/>
    </row>
    <row r="449" spans="1:5" ht="13.5" customHeight="1" x14ac:dyDescent="0.15">
      <c r="A449" s="136" t="s">
        <v>1196</v>
      </c>
      <c r="B449" s="136" t="s">
        <v>1197</v>
      </c>
      <c r="C449" s="138" t="s">
        <v>1010</v>
      </c>
      <c r="D449" s="129">
        <v>3.6999999999999999E-4</v>
      </c>
      <c r="E449" s="130"/>
    </row>
    <row r="450" spans="1:5" ht="13.5" customHeight="1" x14ac:dyDescent="0.15">
      <c r="A450" s="136" t="s">
        <v>520</v>
      </c>
      <c r="B450" s="137" t="s">
        <v>887</v>
      </c>
      <c r="C450" s="138"/>
      <c r="D450" s="129">
        <v>6.2699999999999995E-4</v>
      </c>
      <c r="E450" s="130"/>
    </row>
    <row r="451" spans="1:5" ht="13.5" customHeight="1" x14ac:dyDescent="0.15">
      <c r="A451" s="136" t="s">
        <v>521</v>
      </c>
      <c r="B451" s="137" t="s">
        <v>888</v>
      </c>
      <c r="C451" s="138"/>
      <c r="D451" s="129">
        <v>4.6799999999999999E-4</v>
      </c>
      <c r="E451" s="130"/>
    </row>
    <row r="452" spans="1:5" ht="13.5" customHeight="1" x14ac:dyDescent="0.15">
      <c r="A452" s="136" t="s">
        <v>522</v>
      </c>
      <c r="B452" s="137" t="s">
        <v>889</v>
      </c>
      <c r="C452" s="138"/>
      <c r="D452" s="129">
        <v>4.7600000000000002E-4</v>
      </c>
      <c r="E452" s="130"/>
    </row>
    <row r="453" spans="1:5" ht="13.5" customHeight="1" x14ac:dyDescent="0.15">
      <c r="A453" s="136" t="s">
        <v>523</v>
      </c>
      <c r="B453" s="137" t="s">
        <v>1076</v>
      </c>
      <c r="C453" s="138" t="s">
        <v>1010</v>
      </c>
      <c r="D453" s="129">
        <v>4.2099999999999999E-4</v>
      </c>
      <c r="E453" s="130"/>
    </row>
    <row r="454" spans="1:5" ht="13.5" customHeight="1" x14ac:dyDescent="0.4">
      <c r="A454" s="136" t="s">
        <v>1077</v>
      </c>
      <c r="B454" s="136" t="s">
        <v>1078</v>
      </c>
      <c r="C454" s="138"/>
      <c r="D454" s="129">
        <v>6.2299999999999996E-4</v>
      </c>
      <c r="E454" s="140"/>
    </row>
    <row r="455" spans="1:5" ht="13.5" customHeight="1" x14ac:dyDescent="0.15">
      <c r="A455" s="136" t="s">
        <v>524</v>
      </c>
      <c r="B455" s="137" t="s">
        <v>1079</v>
      </c>
      <c r="C455" s="138" t="s">
        <v>1010</v>
      </c>
      <c r="D455" s="129">
        <v>4.6E-5</v>
      </c>
      <c r="E455" s="130"/>
    </row>
    <row r="456" spans="1:5" ht="13.5" customHeight="1" x14ac:dyDescent="0.15">
      <c r="A456" s="136" t="s">
        <v>525</v>
      </c>
      <c r="B456" s="137" t="s">
        <v>890</v>
      </c>
      <c r="C456" s="138" t="s">
        <v>1010</v>
      </c>
      <c r="D456" s="129">
        <v>5.2700000000000002E-4</v>
      </c>
      <c r="E456" s="130"/>
    </row>
    <row r="457" spans="1:5" ht="13.5" customHeight="1" x14ac:dyDescent="0.15">
      <c r="A457" s="136" t="s">
        <v>526</v>
      </c>
      <c r="B457" s="137" t="s">
        <v>891</v>
      </c>
      <c r="C457" s="138"/>
      <c r="D457" s="129">
        <v>4.3300000000000001E-4</v>
      </c>
      <c r="E457" s="130"/>
    </row>
    <row r="458" spans="1:5" ht="13.5" customHeight="1" x14ac:dyDescent="0.15">
      <c r="A458" s="136" t="s">
        <v>1080</v>
      </c>
      <c r="B458" s="137" t="s">
        <v>1081</v>
      </c>
      <c r="C458" s="138"/>
      <c r="D458" s="129">
        <v>0</v>
      </c>
      <c r="E458" s="130"/>
    </row>
    <row r="459" spans="1:5" ht="13.5" customHeight="1" x14ac:dyDescent="0.15">
      <c r="A459" s="136" t="s">
        <v>1082</v>
      </c>
      <c r="B459" s="137" t="s">
        <v>1083</v>
      </c>
      <c r="C459" s="138"/>
      <c r="D459" s="129">
        <v>6.3199999999999997E-4</v>
      </c>
      <c r="E459" s="130"/>
    </row>
    <row r="460" spans="1:5" ht="13.5" customHeight="1" x14ac:dyDescent="0.15">
      <c r="A460" s="136" t="s">
        <v>1084</v>
      </c>
      <c r="B460" s="137" t="s">
        <v>976</v>
      </c>
      <c r="C460" s="138"/>
      <c r="D460" s="139">
        <v>3.9999999999999998E-6</v>
      </c>
      <c r="E460" s="130"/>
    </row>
    <row r="461" spans="1:5" ht="13.5" customHeight="1" x14ac:dyDescent="0.15">
      <c r="A461" s="136" t="s">
        <v>527</v>
      </c>
      <c r="B461" s="137" t="s">
        <v>892</v>
      </c>
      <c r="C461" s="138"/>
      <c r="D461" s="129">
        <v>7.1199999999999996E-4</v>
      </c>
      <c r="E461" s="130"/>
    </row>
    <row r="462" spans="1:5" ht="13.5" customHeight="1" x14ac:dyDescent="0.15">
      <c r="A462" s="136" t="s">
        <v>528</v>
      </c>
      <c r="B462" s="137" t="s">
        <v>893</v>
      </c>
      <c r="C462" s="138"/>
      <c r="D462" s="129">
        <v>9.8999999999999994E-5</v>
      </c>
      <c r="E462" s="130"/>
    </row>
    <row r="463" spans="1:5" ht="13.5" customHeight="1" x14ac:dyDescent="0.15">
      <c r="A463" s="136" t="s">
        <v>1085</v>
      </c>
      <c r="B463" s="137" t="s">
        <v>1086</v>
      </c>
      <c r="C463" s="138" t="s">
        <v>1010</v>
      </c>
      <c r="D463" s="129">
        <v>3.3599999999999998E-4</v>
      </c>
      <c r="E463" s="130"/>
    </row>
    <row r="464" spans="1:5" ht="13.5" customHeight="1" x14ac:dyDescent="0.15">
      <c r="A464" s="136" t="s">
        <v>529</v>
      </c>
      <c r="B464" s="137" t="s">
        <v>894</v>
      </c>
      <c r="C464" s="138" t="s">
        <v>1010</v>
      </c>
      <c r="D464" s="129">
        <v>3.1100000000000002E-4</v>
      </c>
      <c r="E464" s="130"/>
    </row>
    <row r="465" spans="1:5" ht="13.5" customHeight="1" x14ac:dyDescent="0.15">
      <c r="A465" s="136" t="s">
        <v>977</v>
      </c>
      <c r="B465" s="137" t="s">
        <v>978</v>
      </c>
      <c r="C465" s="138"/>
      <c r="D465" s="129">
        <v>4.75E-4</v>
      </c>
      <c r="E465" s="130"/>
    </row>
    <row r="466" spans="1:5" ht="13.5" customHeight="1" x14ac:dyDescent="0.15">
      <c r="A466" s="136" t="s">
        <v>1087</v>
      </c>
      <c r="B466" s="136" t="s">
        <v>1088</v>
      </c>
      <c r="C466" s="138"/>
      <c r="D466" s="129">
        <v>4.73E-4</v>
      </c>
      <c r="E466" s="130"/>
    </row>
    <row r="467" spans="1:5" ht="13.5" customHeight="1" x14ac:dyDescent="0.15">
      <c r="A467" s="136" t="s">
        <v>1089</v>
      </c>
      <c r="B467" s="136" t="s">
        <v>1090</v>
      </c>
      <c r="C467" s="138" t="s">
        <v>1010</v>
      </c>
      <c r="D467" s="139">
        <v>3.3100000000000002E-4</v>
      </c>
      <c r="E467" s="130"/>
    </row>
    <row r="468" spans="1:5" ht="13.5" customHeight="1" x14ac:dyDescent="0.15">
      <c r="A468" s="136" t="s">
        <v>979</v>
      </c>
      <c r="B468" s="137" t="s">
        <v>980</v>
      </c>
      <c r="C468" s="138"/>
      <c r="D468" s="129">
        <v>4.4299999999999998E-4</v>
      </c>
      <c r="E468" s="130"/>
    </row>
    <row r="469" spans="1:5" ht="13.5" customHeight="1" x14ac:dyDescent="0.15">
      <c r="A469" s="136" t="s">
        <v>981</v>
      </c>
      <c r="B469" s="137" t="s">
        <v>982</v>
      </c>
      <c r="C469" s="138"/>
      <c r="D469" s="129">
        <v>0</v>
      </c>
      <c r="E469" s="130"/>
    </row>
    <row r="470" spans="1:5" ht="13.5" customHeight="1" x14ac:dyDescent="0.15">
      <c r="A470" s="136" t="s">
        <v>983</v>
      </c>
      <c r="B470" s="137" t="s">
        <v>984</v>
      </c>
      <c r="C470" s="138" t="s">
        <v>1010</v>
      </c>
      <c r="D470" s="129">
        <v>0</v>
      </c>
      <c r="E470" s="130"/>
    </row>
    <row r="471" spans="1:5" ht="13.5" customHeight="1" x14ac:dyDescent="0.15">
      <c r="A471" s="136" t="s">
        <v>1091</v>
      </c>
      <c r="B471" s="137" t="s">
        <v>1092</v>
      </c>
      <c r="C471" s="138"/>
      <c r="D471" s="129">
        <v>5.7399999999999997E-4</v>
      </c>
      <c r="E471" s="130"/>
    </row>
    <row r="472" spans="1:5" ht="13.5" customHeight="1" x14ac:dyDescent="0.15">
      <c r="A472" s="136" t="s">
        <v>985</v>
      </c>
      <c r="B472" s="136" t="s">
        <v>986</v>
      </c>
      <c r="C472" s="138" t="s">
        <v>1010</v>
      </c>
      <c r="D472" s="129">
        <v>0</v>
      </c>
      <c r="E472" s="130"/>
    </row>
    <row r="473" spans="1:5" ht="13.5" customHeight="1" x14ac:dyDescent="0.15">
      <c r="A473" s="136" t="s">
        <v>1093</v>
      </c>
      <c r="B473" s="137" t="s">
        <v>1094</v>
      </c>
      <c r="C473" s="138"/>
      <c r="D473" s="129">
        <v>6.38E-4</v>
      </c>
      <c r="E473" s="130"/>
    </row>
    <row r="474" spans="1:5" ht="13.5" customHeight="1" x14ac:dyDescent="0.15">
      <c r="A474" s="136" t="s">
        <v>1095</v>
      </c>
      <c r="B474" s="137" t="s">
        <v>1198</v>
      </c>
      <c r="C474" s="138"/>
      <c r="D474" s="129">
        <v>4.7600000000000002E-4</v>
      </c>
      <c r="E474" s="130" t="s">
        <v>1199</v>
      </c>
    </row>
    <row r="475" spans="1:5" ht="13.5" customHeight="1" x14ac:dyDescent="0.15">
      <c r="A475" s="136" t="s">
        <v>987</v>
      </c>
      <c r="B475" s="137" t="s">
        <v>1096</v>
      </c>
      <c r="C475" s="138" t="s">
        <v>1010</v>
      </c>
      <c r="D475" s="129">
        <v>4.2499999999999998E-4</v>
      </c>
      <c r="E475" s="130"/>
    </row>
    <row r="476" spans="1:5" ht="13.5" customHeight="1" x14ac:dyDescent="0.15">
      <c r="A476" s="136" t="s">
        <v>1097</v>
      </c>
      <c r="B476" s="136" t="s">
        <v>1098</v>
      </c>
      <c r="C476" s="138"/>
      <c r="D476" s="129">
        <v>4.2200000000000001E-4</v>
      </c>
      <c r="E476" s="130"/>
    </row>
    <row r="477" spans="1:5" ht="13.5" customHeight="1" x14ac:dyDescent="0.15">
      <c r="A477" s="136" t="s">
        <v>1099</v>
      </c>
      <c r="B477" s="137" t="s">
        <v>1100</v>
      </c>
      <c r="C477" s="138" t="s">
        <v>1010</v>
      </c>
      <c r="D477" s="129">
        <v>2.0000000000000002E-5</v>
      </c>
      <c r="E477" s="130"/>
    </row>
    <row r="478" spans="1:5" ht="13.5" customHeight="1" x14ac:dyDescent="0.15">
      <c r="A478" s="136" t="s">
        <v>988</v>
      </c>
      <c r="B478" s="137" t="s">
        <v>989</v>
      </c>
      <c r="C478" s="138"/>
      <c r="D478" s="129">
        <v>8.8999999999999995E-5</v>
      </c>
      <c r="E478" s="130"/>
    </row>
    <row r="479" spans="1:5" ht="13.5" customHeight="1" x14ac:dyDescent="0.15">
      <c r="A479" s="136" t="s">
        <v>1101</v>
      </c>
      <c r="B479" s="137" t="s">
        <v>1102</v>
      </c>
      <c r="C479" s="138"/>
      <c r="D479" s="129">
        <v>2.8899999999999998E-4</v>
      </c>
      <c r="E479" s="130"/>
    </row>
    <row r="480" spans="1:5" ht="13.5" customHeight="1" x14ac:dyDescent="0.15">
      <c r="A480" s="136" t="s">
        <v>1200</v>
      </c>
      <c r="B480" s="137" t="s">
        <v>1201</v>
      </c>
      <c r="C480" s="138"/>
      <c r="D480" s="129">
        <v>2.22E-4</v>
      </c>
      <c r="E480" s="130"/>
    </row>
    <row r="481" spans="1:5" ht="13.5" customHeight="1" x14ac:dyDescent="0.15">
      <c r="A481" s="136" t="s">
        <v>1103</v>
      </c>
      <c r="B481" s="137" t="s">
        <v>1104</v>
      </c>
      <c r="C481" s="138"/>
      <c r="D481" s="129">
        <v>5.7899999999999998E-4</v>
      </c>
      <c r="E481" s="130"/>
    </row>
    <row r="482" spans="1:5" ht="13.5" customHeight="1" x14ac:dyDescent="0.15">
      <c r="A482" s="136" t="s">
        <v>1202</v>
      </c>
      <c r="B482" s="137" t="s">
        <v>1105</v>
      </c>
      <c r="C482" s="138" t="s">
        <v>1010</v>
      </c>
      <c r="D482" s="129">
        <v>0</v>
      </c>
      <c r="E482" s="130"/>
    </row>
    <row r="483" spans="1:5" ht="13.5" customHeight="1" x14ac:dyDescent="0.4">
      <c r="A483" s="136" t="s">
        <v>1106</v>
      </c>
      <c r="B483" s="136" t="s">
        <v>1107</v>
      </c>
      <c r="C483" s="138"/>
      <c r="D483" s="129">
        <v>4.28E-4</v>
      </c>
      <c r="E483" s="140"/>
    </row>
    <row r="484" spans="1:5" ht="13.5" customHeight="1" x14ac:dyDescent="0.15">
      <c r="A484" s="136" t="s">
        <v>1108</v>
      </c>
      <c r="B484" s="137" t="s">
        <v>1109</v>
      </c>
      <c r="C484" s="138"/>
      <c r="D484" s="129">
        <v>2.31E-4</v>
      </c>
      <c r="E484" s="130"/>
    </row>
    <row r="485" spans="1:5" ht="13.5" customHeight="1" x14ac:dyDescent="0.4">
      <c r="A485" s="136" t="s">
        <v>1203</v>
      </c>
      <c r="B485" s="136" t="s">
        <v>1204</v>
      </c>
      <c r="C485" s="138"/>
      <c r="D485" s="129">
        <v>0</v>
      </c>
      <c r="E485" s="140"/>
    </row>
    <row r="486" spans="1:5" ht="13.5" customHeight="1" x14ac:dyDescent="0.15">
      <c r="A486" s="136" t="s">
        <v>1205</v>
      </c>
      <c r="B486" s="137" t="s">
        <v>1110</v>
      </c>
      <c r="C486" s="138" t="s">
        <v>1010</v>
      </c>
      <c r="D486" s="139">
        <v>3.0400000000000002E-4</v>
      </c>
      <c r="E486" s="130"/>
    </row>
    <row r="487" spans="1:5" ht="13.5" customHeight="1" x14ac:dyDescent="0.15">
      <c r="A487" s="136" t="s">
        <v>1206</v>
      </c>
      <c r="B487" s="136" t="s">
        <v>1207</v>
      </c>
      <c r="C487" s="138" t="s">
        <v>1010</v>
      </c>
      <c r="D487" s="139">
        <v>1.023E-3</v>
      </c>
      <c r="E487" s="130"/>
    </row>
    <row r="488" spans="1:5" ht="13.5" customHeight="1" x14ac:dyDescent="0.15">
      <c r="A488" s="136" t="s">
        <v>1208</v>
      </c>
      <c r="B488" s="137" t="s">
        <v>1111</v>
      </c>
      <c r="C488" s="138" t="s">
        <v>1010</v>
      </c>
      <c r="D488" s="139">
        <v>0</v>
      </c>
      <c r="E488" s="130"/>
    </row>
    <row r="489" spans="1:5" ht="13.5" customHeight="1" x14ac:dyDescent="0.4">
      <c r="A489" s="136" t="s">
        <v>1209</v>
      </c>
      <c r="B489" s="136" t="s">
        <v>1210</v>
      </c>
      <c r="C489" s="138"/>
      <c r="D489" s="129">
        <v>6.2500000000000001E-4</v>
      </c>
      <c r="E489" s="140"/>
    </row>
    <row r="490" spans="1:5" ht="13.5" customHeight="1" x14ac:dyDescent="0.15">
      <c r="A490" s="136" t="s">
        <v>1112</v>
      </c>
      <c r="B490" s="137" t="s">
        <v>1113</v>
      </c>
      <c r="C490" s="138"/>
      <c r="D490" s="129">
        <v>6.1600000000000001E-4</v>
      </c>
      <c r="E490" s="130"/>
    </row>
    <row r="491" spans="1:5" ht="13.5" customHeight="1" x14ac:dyDescent="0.4">
      <c r="A491" s="136" t="s">
        <v>1114</v>
      </c>
      <c r="B491" s="142" t="s">
        <v>1115</v>
      </c>
      <c r="C491" s="138" t="s">
        <v>1010</v>
      </c>
      <c r="D491" s="129">
        <v>1.2300000000000001E-4</v>
      </c>
      <c r="E491" s="140"/>
    </row>
    <row r="492" spans="1:5" ht="13.5" customHeight="1" x14ac:dyDescent="0.15">
      <c r="A492" s="136" t="s">
        <v>1116</v>
      </c>
      <c r="B492" s="137" t="s">
        <v>1117</v>
      </c>
      <c r="C492" s="138"/>
      <c r="D492" s="129">
        <v>2.41E-4</v>
      </c>
      <c r="E492" s="130"/>
    </row>
    <row r="493" spans="1:5" ht="13.5" customHeight="1" x14ac:dyDescent="0.15">
      <c r="A493" s="136" t="s">
        <v>1118</v>
      </c>
      <c r="B493" s="137" t="s">
        <v>1119</v>
      </c>
      <c r="C493" s="138"/>
      <c r="D493" s="129">
        <v>9.3999999999999994E-5</v>
      </c>
      <c r="E493" s="130"/>
    </row>
    <row r="494" spans="1:5" ht="13.5" customHeight="1" x14ac:dyDescent="0.4">
      <c r="A494" s="136" t="s">
        <v>1120</v>
      </c>
      <c r="B494" s="136" t="s">
        <v>1121</v>
      </c>
      <c r="C494" s="138"/>
      <c r="D494" s="139">
        <v>5.1099999999999995E-4</v>
      </c>
      <c r="E494" s="143"/>
    </row>
    <row r="495" spans="1:5" ht="13.5" customHeight="1" x14ac:dyDescent="0.15">
      <c r="A495" s="136" t="s">
        <v>1211</v>
      </c>
      <c r="B495" s="137" t="s">
        <v>1212</v>
      </c>
      <c r="C495" s="138" t="s">
        <v>1010</v>
      </c>
      <c r="D495" s="129">
        <v>3.1E-4</v>
      </c>
      <c r="E495" s="130"/>
    </row>
    <row r="496" spans="1:5" ht="13.5" customHeight="1" x14ac:dyDescent="0.4">
      <c r="A496" s="136" t="s">
        <v>1213</v>
      </c>
      <c r="B496" s="136" t="s">
        <v>1214</v>
      </c>
      <c r="C496" s="138"/>
      <c r="D496" s="129">
        <v>3.0600000000000001E-4</v>
      </c>
      <c r="E496" s="140"/>
    </row>
    <row r="497" spans="1:5" ht="13.5" customHeight="1" x14ac:dyDescent="0.4">
      <c r="A497" s="136" t="s">
        <v>1215</v>
      </c>
      <c r="B497" s="136" t="s">
        <v>1216</v>
      </c>
      <c r="C497" s="138"/>
      <c r="D497" s="129">
        <v>4.66E-4</v>
      </c>
      <c r="E497" s="140"/>
    </row>
    <row r="498" spans="1:5" ht="13.5" customHeight="1" x14ac:dyDescent="0.15">
      <c r="A498" s="136" t="s">
        <v>1217</v>
      </c>
      <c r="B498" s="136" t="s">
        <v>1218</v>
      </c>
      <c r="C498" s="138" t="s">
        <v>1010</v>
      </c>
      <c r="D498" s="129">
        <v>0</v>
      </c>
      <c r="E498" s="130"/>
    </row>
    <row r="499" spans="1:5" ht="13.5" customHeight="1" x14ac:dyDescent="0.4">
      <c r="A499" s="136" t="s">
        <v>1219</v>
      </c>
      <c r="B499" s="136" t="s">
        <v>1220</v>
      </c>
      <c r="C499" s="138"/>
      <c r="D499" s="129">
        <v>4.7100000000000006E-4</v>
      </c>
      <c r="E499" s="140"/>
    </row>
    <row r="500" spans="1:5" ht="13.5" customHeight="1" x14ac:dyDescent="0.15">
      <c r="A500" s="136" t="s">
        <v>1221</v>
      </c>
      <c r="B500" s="137" t="s">
        <v>1222</v>
      </c>
      <c r="C500" s="138" t="s">
        <v>1010</v>
      </c>
      <c r="D500" s="129">
        <v>4.3100000000000001E-4</v>
      </c>
      <c r="E500" s="130"/>
    </row>
    <row r="501" spans="1:5" ht="13.5" customHeight="1" x14ac:dyDescent="0.4">
      <c r="A501" s="136" t="s">
        <v>1223</v>
      </c>
      <c r="B501" s="136" t="s">
        <v>1224</v>
      </c>
      <c r="C501" s="138"/>
      <c r="D501" s="129">
        <v>4.1899999999999999E-4</v>
      </c>
      <c r="E501" s="140"/>
    </row>
    <row r="502" spans="1:5" ht="13.5" customHeight="1" x14ac:dyDescent="0.4">
      <c r="A502" s="136" t="s">
        <v>1225</v>
      </c>
      <c r="B502" s="136" t="s">
        <v>1226</v>
      </c>
      <c r="C502" s="138"/>
      <c r="D502" s="129">
        <v>4.4700000000000002E-4</v>
      </c>
      <c r="E502" s="140"/>
    </row>
    <row r="503" spans="1:5" ht="13.5" customHeight="1" x14ac:dyDescent="0.15">
      <c r="A503" s="136" t="s">
        <v>1227</v>
      </c>
      <c r="B503" s="137" t="s">
        <v>1228</v>
      </c>
      <c r="C503" s="138" t="s">
        <v>1010</v>
      </c>
      <c r="D503" s="129">
        <v>4.2200000000000001E-4</v>
      </c>
      <c r="E503" s="130"/>
    </row>
    <row r="504" spans="1:5" ht="13.5" customHeight="1" x14ac:dyDescent="0.15">
      <c r="A504" s="136" t="s">
        <v>1229</v>
      </c>
      <c r="B504" s="136" t="s">
        <v>1230</v>
      </c>
      <c r="C504" s="138" t="s">
        <v>1010</v>
      </c>
      <c r="D504" s="139">
        <v>6.3599999999999996E-4</v>
      </c>
      <c r="E504" s="130"/>
    </row>
    <row r="505" spans="1:5" ht="13.5" customHeight="1" x14ac:dyDescent="0.4">
      <c r="A505" s="136" t="s">
        <v>1231</v>
      </c>
      <c r="B505" s="136" t="s">
        <v>1232</v>
      </c>
      <c r="C505" s="138"/>
      <c r="D505" s="129">
        <v>9.3899999999999995E-4</v>
      </c>
      <c r="E505" s="140"/>
    </row>
    <row r="506" spans="1:5" ht="13.5" customHeight="1" x14ac:dyDescent="0.4">
      <c r="A506" s="136" t="s">
        <v>1233</v>
      </c>
      <c r="B506" s="136" t="s">
        <v>1234</v>
      </c>
      <c r="C506" s="138"/>
      <c r="D506" s="129">
        <v>5.5099999999999995E-4</v>
      </c>
      <c r="E506" s="140"/>
    </row>
    <row r="507" spans="1:5" ht="13.5" customHeight="1" x14ac:dyDescent="0.15">
      <c r="A507" s="136" t="s">
        <v>1235</v>
      </c>
      <c r="B507" s="137" t="s">
        <v>1236</v>
      </c>
      <c r="C507" s="138" t="s">
        <v>1010</v>
      </c>
      <c r="D507" s="129">
        <v>4.6500000000000003E-4</v>
      </c>
      <c r="E507" s="130"/>
    </row>
    <row r="508" spans="1:5" ht="13.5" customHeight="1" x14ac:dyDescent="0.15">
      <c r="A508" s="136" t="s">
        <v>1237</v>
      </c>
      <c r="B508" s="136" t="s">
        <v>1238</v>
      </c>
      <c r="C508" s="138" t="s">
        <v>1010</v>
      </c>
      <c r="D508" s="129">
        <v>3.7599999999999998E-4</v>
      </c>
      <c r="E508" s="130"/>
    </row>
    <row r="509" spans="1:5" ht="13.5" customHeight="1" x14ac:dyDescent="0.4">
      <c r="A509" s="136" t="s">
        <v>1239</v>
      </c>
      <c r="B509" s="136" t="s">
        <v>1240</v>
      </c>
      <c r="C509" s="138"/>
      <c r="D509" s="129">
        <v>4.8700000000000007E-4</v>
      </c>
      <c r="E509" s="140"/>
    </row>
    <row r="510" spans="1:5" ht="13.5" customHeight="1" x14ac:dyDescent="0.15">
      <c r="A510" s="136" t="s">
        <v>1241</v>
      </c>
      <c r="B510" s="137" t="s">
        <v>1242</v>
      </c>
      <c r="C510" s="138" t="s">
        <v>1010</v>
      </c>
      <c r="D510" s="139">
        <v>5.5999999999999999E-5</v>
      </c>
      <c r="E510" s="130"/>
    </row>
    <row r="511" spans="1:5" ht="13.5" customHeight="1" x14ac:dyDescent="0.15">
      <c r="A511" s="136" t="s">
        <v>1243</v>
      </c>
      <c r="B511" s="136" t="s">
        <v>1244</v>
      </c>
      <c r="C511" s="138"/>
      <c r="D511" s="129">
        <v>6.1700000000000004E-4</v>
      </c>
      <c r="E511" s="130"/>
    </row>
    <row r="512" spans="1:5" ht="13.5" customHeight="1" x14ac:dyDescent="0.4">
      <c r="B512" s="145"/>
      <c r="D512" s="147"/>
      <c r="E512" s="121"/>
    </row>
    <row r="513" spans="2:5" ht="13.5" customHeight="1" x14ac:dyDescent="0.4">
      <c r="B513" s="142" t="s">
        <v>1245</v>
      </c>
      <c r="C513" s="128">
        <v>4.1599999999999997E-4</v>
      </c>
      <c r="D513" s="148"/>
      <c r="E513" s="121"/>
    </row>
    <row r="514" spans="2:5" ht="13.5" customHeight="1" x14ac:dyDescent="0.4">
      <c r="B514" s="149"/>
      <c r="C514" s="150"/>
      <c r="D514" s="148"/>
      <c r="E514" s="121"/>
    </row>
  </sheetData>
  <sheetProtection algorithmName="SHA-512" hashValue="hu+gWc9wpa6+fHQ4Glybkri1N+o0q53w15I9jSMk58CJKZpcNVr12uYEImtzYlhtAi/6JXss1rlU9VuU+53akw==" saltValue="j3Vmjli1b2ng/lS0QwZvEA==" spinCount="100000" sheet="1" objects="1" scenarios="1" selectLockedCells="1" selectUnlockedCells="1"/>
  <mergeCells count="4">
    <mergeCell ref="A1:D1"/>
    <mergeCell ref="A4:A5"/>
    <mergeCell ref="B4:B5"/>
    <mergeCell ref="C4:C5"/>
  </mergeCells>
  <phoneticPr fontId="2"/>
  <printOptions horizontalCentered="1"/>
  <pageMargins left="0.39370078740157483" right="0.39370078740157483" top="0.59055118110236227" bottom="0.78740157480314965" header="0.19685039370078741" footer="0.19685039370078741"/>
  <pageSetup paperSize="9" scale="10" orientation="portrait" horizontalDpi="0" verticalDpi="0" r:id="rId1"/>
  <headerFooter>
    <oddHeader>&amp;R&amp;P / &amp;N ページ</oddHeader>
    <oddFooter>&amp;R&amp;"HG丸ｺﾞｼｯｸM-PRO,標準"（※）通達に定める方法によって算出した結果、異常値となった基礎排出係数または調整後排出係数に代替値を適用。
（－）代替値を適用、または未調整排出係数が代替値である事業者からの受電量が販売電力量を上回ったため、把握率の算出が困難。</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【選択式】見積書・費用内訳書</vt:lpstr>
      <vt:lpstr>【野立て】内訳明細書</vt:lpstr>
      <vt:lpstr>【屋根置き】内訳明細書</vt:lpstr>
      <vt:lpstr>【小売電気事業者】排出係数（R6実績）</vt:lpstr>
      <vt:lpstr>【屋根置き】内訳明細書!Print_Area</vt:lpstr>
      <vt:lpstr>'【小売電気事業者】排出係数（R6実績）'!Print_Area</vt:lpstr>
      <vt:lpstr>【選択式】見積書・費用内訳書!Print_Area</vt:lpstr>
      <vt:lpstr>【野立て】内訳明細書!Print_Area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久慈市</cp:lastModifiedBy>
  <cp:lastPrinted>2025-04-21T05:12:08Z</cp:lastPrinted>
  <dcterms:created xsi:type="dcterms:W3CDTF">2023-03-10T02:17:02Z</dcterms:created>
  <dcterms:modified xsi:type="dcterms:W3CDTF">2026-05-14T07:32:40Z</dcterms:modified>
</cp:coreProperties>
</file>